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Read me" sheetId="1" state="visible" r:id="rId1"/>
    <sheet xmlns:r="http://schemas.openxmlformats.org/officeDocument/2006/relationships" name="Ratios" sheetId="2" state="visible" r:id="rId2"/>
    <sheet xmlns:r="http://schemas.openxmlformats.org/officeDocument/2006/relationships" name="Statements" sheetId="3" state="visible" r:id="rId3"/>
    <sheet xmlns:r="http://schemas.openxmlformats.org/officeDocument/2006/relationships" name="Benchmarks" sheetId="4" state="visible" r:id="rId4"/>
  </sheets>
  <definedNames/>
  <calcPr calcId="124519" fullCalcOnLoad="1"/>
</workbook>
</file>

<file path=xl/styles.xml><?xml version="1.0" encoding="utf-8"?>
<styleSheet xmlns="http://schemas.openxmlformats.org/spreadsheetml/2006/main">
  <numFmts count="3">
    <numFmt numFmtId="164" formatCode="#,##0;-#,##0"/>
    <numFmt numFmtId="165" formatCode="0.0%"/>
    <numFmt numFmtId="166" formatCode="0.0 &quot;days&quot;"/>
  </numFmts>
  <fonts count="8">
    <font>
      <name val="Calibri"/>
      <family val="2"/>
      <color theme="1"/>
      <sz val="11"/>
      <scheme val="minor"/>
    </font>
    <font>
      <name val="Calibri"/>
      <b val="1"/>
      <color rgb="000F1B2D"/>
      <sz val="16"/>
    </font>
    <font>
      <name val="Calibri"/>
      <color rgb="004B5768"/>
      <sz val="9"/>
    </font>
    <font>
      <name val="Calibri"/>
      <color rgb="000F766E"/>
      <sz val="10"/>
      <u val="single"/>
    </font>
    <font>
      <name val="Calibri"/>
      <color rgb="000F1B2D"/>
      <sz val="11"/>
    </font>
    <font>
      <name val="Calibri"/>
      <b val="1"/>
      <color rgb="00FFFFFF"/>
      <sz val="11"/>
    </font>
    <font>
      <name val="Calibri"/>
      <b val="1"/>
      <color rgb="000F1B2D"/>
      <sz val="11"/>
    </font>
    <font>
      <name val="Calibri"/>
      <color rgb="000F766E"/>
      <sz val="11"/>
      <u val="single"/>
    </font>
  </fonts>
  <fills count="6">
    <fill>
      <patternFill/>
    </fill>
    <fill>
      <patternFill patternType="gray125"/>
    </fill>
    <fill>
      <patternFill patternType="solid">
        <fgColor rgb="00FFF4C2"/>
      </patternFill>
    </fill>
    <fill>
      <patternFill patternType="solid">
        <fgColor rgb="00E1F2EE"/>
      </patternFill>
    </fill>
    <fill>
      <patternFill patternType="solid">
        <fgColor rgb="000F766E"/>
      </patternFill>
    </fill>
    <fill>
      <patternFill patternType="solid">
        <fgColor rgb="00EEF5F0"/>
      </patternFill>
    </fill>
  </fills>
  <borders count="6">
    <border>
      <left/>
      <right/>
      <top/>
      <bottom/>
      <diagonal/>
    </border>
    <border>
      <left style="thin">
        <color rgb="00C6DCCF"/>
      </left>
      <right style="thin">
        <color rgb="00C6DCCF"/>
      </right>
      <top style="thin">
        <color rgb="00C6DCCF"/>
      </top>
      <bottom style="thin">
        <color rgb="00C6DCCF"/>
      </bottom>
    </border>
    <border>
      <left/>
      <right/>
      <top style="thin">
        <color rgb="00C6DCCF"/>
      </top>
      <bottom/>
      <diagonal/>
    </border>
    <border>
      <left/>
      <right style="thin">
        <color rgb="00C6DCCF"/>
      </right>
      <top style="thin">
        <color rgb="00C6DCCF"/>
      </top>
      <bottom/>
      <diagonal/>
    </border>
    <border>
      <left/>
      <right/>
      <top style="thin">
        <color rgb="00C6DCCF"/>
      </top>
      <bottom style="thin">
        <color rgb="00C6DCCF"/>
      </bottom>
      <diagonal/>
    </border>
    <border>
      <left/>
      <right style="thin">
        <color rgb="00C6DCCF"/>
      </right>
      <top style="thin">
        <color rgb="00C6DCCF"/>
      </top>
      <bottom style="thin">
        <color rgb="00C6DCCF"/>
      </bottom>
      <diagonal/>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0" fillId="2" borderId="0" pivotButton="0" quotePrefix="0" xfId="0"/>
    <xf numFmtId="0" fontId="0" fillId="3" borderId="0" pivotButton="0" quotePrefix="0" xfId="0"/>
    <xf numFmtId="0" fontId="6" fillId="0" borderId="0" pivotButton="0" quotePrefix="0" xfId="0"/>
    <xf numFmtId="0" fontId="0" fillId="2" borderId="1" pivotButton="0" quotePrefix="0" xfId="0"/>
    <xf numFmtId="0" fontId="0" fillId="0" borderId="4" pivotButton="0" quotePrefix="0" xfId="0"/>
    <xf numFmtId="0" fontId="0" fillId="0" borderId="5" pivotButton="0" quotePrefix="0" xfId="0"/>
    <xf numFmtId="0" fontId="5" fillId="4" borderId="0" pivotButton="0" quotePrefix="0" xfId="0"/>
    <xf numFmtId="0" fontId="7" fillId="0" borderId="0" pivotButton="0" quotePrefix="0" xfId="0"/>
    <xf numFmtId="2" fontId="6" fillId="3" borderId="1" applyAlignment="1" pivotButton="0" quotePrefix="0" xfId="0">
      <alignment horizontal="right"/>
    </xf>
    <xf numFmtId="2" fontId="4" fillId="0" borderId="0" applyAlignment="1" pivotButton="0" quotePrefix="0" xfId="0">
      <alignment horizontal="right"/>
    </xf>
    <xf numFmtId="0" fontId="4" fillId="0" borderId="0" applyAlignment="1" pivotButton="0" quotePrefix="0" xfId="0">
      <alignment horizontal="right"/>
    </xf>
    <xf numFmtId="0" fontId="4" fillId="0" borderId="0" applyAlignment="1" pivotButton="0" quotePrefix="0" xfId="0">
      <alignment horizontal="left"/>
    </xf>
    <xf numFmtId="164" fontId="6" fillId="3" borderId="1" applyAlignment="1" pivotButton="0" quotePrefix="0" xfId="0">
      <alignment horizontal="right"/>
    </xf>
    <xf numFmtId="0" fontId="0" fillId="0" borderId="0" applyAlignment="1" pivotButton="0" quotePrefix="0" xfId="0">
      <alignment horizontal="right"/>
    </xf>
    <xf numFmtId="165" fontId="6" fillId="3" borderId="1" applyAlignment="1" pivotButton="0" quotePrefix="0" xfId="0">
      <alignment horizontal="right"/>
    </xf>
    <xf numFmtId="165" fontId="4" fillId="0" borderId="0" applyAlignment="1" pivotButton="0" quotePrefix="0" xfId="0">
      <alignment horizontal="right"/>
    </xf>
    <xf numFmtId="166" fontId="6" fillId="3" borderId="1" applyAlignment="1" pivotButton="0" quotePrefix="0" xfId="0">
      <alignment horizontal="right"/>
    </xf>
    <xf numFmtId="166" fontId="4" fillId="0" borderId="0" applyAlignment="1" pivotButton="0" quotePrefix="0" xfId="0">
      <alignment horizontal="right"/>
    </xf>
    <xf numFmtId="0" fontId="4" fillId="0" borderId="0" pivotButton="0" quotePrefix="0" xfId="0"/>
    <xf numFmtId="165" fontId="0" fillId="0" borderId="0" applyAlignment="1" pivotButton="0" quotePrefix="0" xfId="0">
      <alignment horizontal="right"/>
    </xf>
    <xf numFmtId="2" fontId="0" fillId="0" borderId="0" applyAlignment="1" pivotButton="0" quotePrefix="0" xfId="0">
      <alignment horizontal="right"/>
    </xf>
    <xf numFmtId="0" fontId="5" fillId="4" borderId="0" applyAlignment="1" pivotButton="0" quotePrefix="0" xfId="0">
      <alignment horizontal="center" wrapText="1"/>
    </xf>
    <xf numFmtId="164" fontId="0" fillId="2" borderId="1" pivotButton="0" quotePrefix="0" xfId="0"/>
    <xf numFmtId="164" fontId="6" fillId="5" borderId="0" pivotButton="0" quotePrefix="0" xfId="0"/>
    <xf numFmtId="0" fontId="0" fillId="4" borderId="0" pivotButton="0" quotePrefix="0" xfId="0"/>
    <xf numFmtId="1" fontId="6" fillId="2" borderId="0" pivotButton="0" quotePrefix="0" xfId="0"/>
    <xf numFmtId="2" fontId="0" fillId="0" borderId="0" pivotButton="0" quotePrefix="0" xfId="0"/>
    <xf numFmtId="3" fontId="0" fillId="0" borderId="0" pivotButton="0" quotePrefix="0" xfId="0"/>
    <xf numFmtId="165"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financialratios.guide" TargetMode="External" Id="rId1"/><Relationship Type="http://schemas.openxmlformats.org/officeDocument/2006/relationships/hyperlink" Target="https://financialratios.guide/financial-ratio-templates/" TargetMode="External" Id="rId2"/></Relationships>
</file>

<file path=xl/worksheets/_rels/sheet2.xml.rels><Relationships xmlns="http://schemas.openxmlformats.org/package/2006/relationships"><Relationship Type="http://schemas.openxmlformats.org/officeDocument/2006/relationships/hyperlink" Target="https://financialratios.guide/ratios/current-ratio/" TargetMode="External" Id="rId1"/><Relationship Type="http://schemas.openxmlformats.org/officeDocument/2006/relationships/hyperlink" Target="https://financialratios.guide/ratios/quick-ratio/" TargetMode="External" Id="rId2"/><Relationship Type="http://schemas.openxmlformats.org/officeDocument/2006/relationships/hyperlink" Target="https://financialratios.guide/ratios/cash-ratio/" TargetMode="External" Id="rId3"/><Relationship Type="http://schemas.openxmlformats.org/officeDocument/2006/relationships/hyperlink" Target="https://financialratios.guide/calculators/working-capital/" TargetMode="External" Id="rId4"/><Relationship Type="http://schemas.openxmlformats.org/officeDocument/2006/relationships/hyperlink" Target="https://financialratios.guide/ratios/gross-profit-margin/" TargetMode="External" Id="rId5"/><Relationship Type="http://schemas.openxmlformats.org/officeDocument/2006/relationships/hyperlink" Target="https://financialratios.guide/ratios/operating-profit-margin/" TargetMode="External" Id="rId6"/><Relationship Type="http://schemas.openxmlformats.org/officeDocument/2006/relationships/hyperlink" Target="https://financialratios.guide/ratios/ebitda-margin/" TargetMode="External" Id="rId7"/><Relationship Type="http://schemas.openxmlformats.org/officeDocument/2006/relationships/hyperlink" Target="https://financialratios.guide/ratios/net-profit-margin/" TargetMode="External" Id="rId8"/><Relationship Type="http://schemas.openxmlformats.org/officeDocument/2006/relationships/hyperlink" Target="https://financialratios.guide/ratios/return-on-assets/" TargetMode="External" Id="rId9"/><Relationship Type="http://schemas.openxmlformats.org/officeDocument/2006/relationships/hyperlink" Target="https://financialratios.guide/ratios/return-on-equity/" TargetMode="External" Id="rId10"/><Relationship Type="http://schemas.openxmlformats.org/officeDocument/2006/relationships/hyperlink" Target="https://financialratios.guide/ratios/debt-to-equity/" TargetMode="External" Id="rId11"/><Relationship Type="http://schemas.openxmlformats.org/officeDocument/2006/relationships/hyperlink" Target="https://financialratios.guide/ratios/debt-to-equity/" TargetMode="External" Id="rId12"/><Relationship Type="http://schemas.openxmlformats.org/officeDocument/2006/relationships/hyperlink" Target="https://financialratios.guide/ratios/debt-to-assets/" TargetMode="External" Id="rId13"/><Relationship Type="http://schemas.openxmlformats.org/officeDocument/2006/relationships/hyperlink" Target="https://financialratios.guide" TargetMode="External" Id="rId14"/><Relationship Type="http://schemas.openxmlformats.org/officeDocument/2006/relationships/hyperlink" Target="https://financialratios.guide/ratios/interest-coverage/" TargetMode="External" Id="rId15"/><Relationship Type="http://schemas.openxmlformats.org/officeDocument/2006/relationships/hyperlink" Target="https://financialratios.guide/ratios/asset-turnover/" TargetMode="External" Id="rId16"/><Relationship Type="http://schemas.openxmlformats.org/officeDocument/2006/relationships/hyperlink" Target="https://financialratios.guide/ratios/inventory-turnover/" TargetMode="External" Id="rId17"/><Relationship Type="http://schemas.openxmlformats.org/officeDocument/2006/relationships/hyperlink" Target="https://financialratios.guide" TargetMode="External" Id="rId18"/><Relationship Type="http://schemas.openxmlformats.org/officeDocument/2006/relationships/hyperlink" Target="https://financialratios.guide" TargetMode="External" Id="rId19"/><Relationship Type="http://schemas.openxmlformats.org/officeDocument/2006/relationships/hyperlink" Target="https://financialratios.guide/ratios/days-sales-outstanding/" TargetMode="External" Id="rId20"/><Relationship Type="http://schemas.openxmlformats.org/officeDocument/2006/relationships/hyperlink" Target="https://financialratios.guide/ratios/days-payable-outstanding/" TargetMode="External" Id="rId21"/><Relationship Type="http://schemas.openxmlformats.org/officeDocument/2006/relationships/hyperlink" Target="https://financialratios.guide/ratios/cash-conversion-cycle/" TargetMode="External" Id="rId22"/><Relationship Type="http://schemas.openxmlformats.org/officeDocument/2006/relationships/hyperlink" Target="https://financialratios.guide/financial-ratio-templates/" TargetMode="External" Id="rId23"/></Relationships>
</file>

<file path=xl/worksheets/_rels/sheet3.xml.rels><Relationships xmlns="http://schemas.openxmlformats.org/package/2006/relationships"><Relationship Type="http://schemas.openxmlformats.org/officeDocument/2006/relationships/hyperlink" Target="https://financialratios.guide/financial-ratio-templates/" TargetMode="External" Id="rId1"/></Relationships>
</file>

<file path=xl/worksheets/_rels/sheet4.xml.rels><Relationships xmlns="http://schemas.openxmlformats.org/package/2006/relationships"><Relationship Type="http://schemas.openxmlformats.org/officeDocument/2006/relationships/hyperlink" Target="https://financialratios.guide/guides/current-ratio-by-industry/" TargetMode="External" Id="rId1"/></Relationships>
</file>

<file path=xl/worksheets/sheet1.xml><?xml version="1.0" encoding="utf-8"?>
<worksheet xmlns="http://schemas.openxmlformats.org/spreadsheetml/2006/main">
  <sheetPr>
    <outlinePr summaryBelow="1" summaryRight="1"/>
    <pageSetUpPr/>
  </sheetPr>
  <dimension ref="A1:B13"/>
  <sheetViews>
    <sheetView showGridLines="0" workbookViewId="0">
      <selection activeCell="A1" sqref="A1"/>
    </sheetView>
  </sheetViews>
  <sheetFormatPr baseColWidth="8" defaultRowHeight="15"/>
  <cols>
    <col width="110" customWidth="1" min="1" max="1"/>
    <col width="14" customWidth="1" min="2" max="2"/>
  </cols>
  <sheetData>
    <row r="1">
      <c r="A1" s="1" t="inlineStr">
        <is>
          <t>Financial statement analyzer</t>
        </is>
      </c>
    </row>
    <row r="2">
      <c r="A2" s="2" t="inlineStr">
        <is>
          <t>FinancialRatios.guide · built 2026-10-19</t>
        </is>
      </c>
    </row>
    <row r="3">
      <c r="A3" s="3" t="inlineStr">
        <is>
          <t>Open FinancialRatios.guide</t>
        </is>
      </c>
    </row>
    <row r="5" ht="30" customHeight="1">
      <c r="A5" s="4" t="inlineStr">
        <is>
          <t>Enter one balance sheet and one income statement on the Statements sheet, and the Ratios sheet calculates 22 financial ratios and the DuPont breakdown of return on equity.</t>
        </is>
      </c>
    </row>
    <row r="6" ht="30" customHeight="1">
      <c r="A6" s="4" t="inlineStr">
        <is>
          <t>Choose an industry at the top of the Ratios sheet to see its median and middle half (25th to 75th percentile) for each ratio, measured from the SEC filings of US-listed companies for 2025.</t>
        </is>
      </c>
    </row>
    <row r="7" ht="30" customHeight="1">
      <c r="A7" s="4" t="inlineStr">
        <is>
          <t>Start-of-year balances are optional. With them, ratios that compare a year's income with a balance use the average of the two dates; without them, the year-end balance.</t>
        </is>
      </c>
    </row>
    <row r="8" ht="30" customHeight="1">
      <c r="A8" s="4" t="inlineStr">
        <is>
          <t>The formulas match the online analyzer at https://financialratios.guide/financial-statement-analyzer/ and the calculators on the website.</t>
        </is>
      </c>
    </row>
    <row r="9" ht="30" customHeight="1"/>
    <row r="10">
      <c r="A10" s="2" t="inlineStr">
        <is>
          <t>Yellow cells are inputs. Green cells are results; they recalculate when you change an input.</t>
        </is>
      </c>
    </row>
    <row r="11">
      <c r="A11" s="5" t="inlineStr">
        <is>
          <t>Example figures</t>
        </is>
      </c>
      <c r="B11" s="6" t="inlineStr">
        <is>
          <t>Result</t>
        </is>
      </c>
    </row>
    <row r="13">
      <c r="A13" s="2" t="inlineStr">
        <is>
          <t>Free template from FinancialRatios.guide, licensed CC BY 4.0: use and share it with credit. More templates: https://financialratios.guide/financial-ratio-templates/</t>
        </is>
      </c>
    </row>
  </sheetData>
  <hyperlinks>
    <hyperlink xmlns:r="http://schemas.openxmlformats.org/officeDocument/2006/relationships" ref="A3" r:id="rId1"/>
    <hyperlink xmlns:r="http://schemas.openxmlformats.org/officeDocument/2006/relationships" ref="A13"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43"/>
  <sheetViews>
    <sheetView showGridLines="0" workbookViewId="0">
      <pane ySplit="5" topLeftCell="A6" activePane="bottomLeft" state="frozen"/>
      <selection pane="bottomLeft" activeCell="A1" sqref="A1"/>
    </sheetView>
  </sheetViews>
  <sheetFormatPr baseColWidth="8" defaultRowHeight="15"/>
  <cols>
    <col width="40" customWidth="1" min="1" max="1"/>
    <col width="14" customWidth="1" min="2" max="2"/>
    <col width="14" customWidth="1" min="3" max="3"/>
    <col width="20" customWidth="1" min="4" max="4"/>
    <col width="24" customWidth="1" min="5" max="5"/>
    <col width="48" customWidth="1" min="6" max="6"/>
  </cols>
  <sheetData>
    <row r="1">
      <c r="A1" s="1" t="inlineStr">
        <is>
          <t>Your ratio report</t>
        </is>
      </c>
    </row>
    <row r="2">
      <c r="A2" s="2" t="inlineStr">
        <is>
          <t>Calculated from the Statements sheet. Choose an industry in the yellow cell to compare.</t>
        </is>
      </c>
    </row>
    <row r="4">
      <c r="A4" s="7" t="inlineStr">
        <is>
          <t>Compare with</t>
        </is>
      </c>
      <c r="B4" s="8" t="inlineStr">
        <is>
          <t>All US-listed companies</t>
        </is>
      </c>
      <c r="C4" s="9" t="n"/>
      <c r="D4" s="10" t="n"/>
    </row>
    <row r="6">
      <c r="A6" s="11" t="inlineStr">
        <is>
          <t>Liquidity</t>
        </is>
      </c>
      <c r="B6" s="11" t="inlineStr">
        <is>
          <t>Your figure</t>
        </is>
      </c>
      <c r="C6" s="11" t="inlineStr">
        <is>
          <t>Median</t>
        </is>
      </c>
      <c r="D6" s="11" t="inlineStr">
        <is>
          <t>Middle half</t>
        </is>
      </c>
      <c r="E6" s="11" t="inlineStr">
        <is>
          <t>Position</t>
        </is>
      </c>
      <c r="F6" s="11" t="inlineStr">
        <is>
          <t>Formula</t>
        </is>
      </c>
    </row>
    <row r="7">
      <c r="A7" s="12" t="inlineStr">
        <is>
          <t>Current ratio</t>
        </is>
      </c>
      <c r="B7" s="13">
        <f>IFERROR((Statements!$B$11)/IF((Statements!$B$18)&gt;0,(Statements!$B$18),NA()),"—")</f>
        <v/>
      </c>
      <c r="C7" s="14">
        <f>IFERROR(INDEX(Benchmarks!$D:$D,MATCH($B$4&amp;"|current-ratio",Benchmarks!$A:$A,0)),"—")</f>
        <v/>
      </c>
      <c r="D7" s="15">
        <f>IFERROR(TEXT(INDEX(Benchmarks!$E:$E,MATCH($B$4&amp;"|current-ratio",Benchmarks!$A:$A,0)),"0.00")&amp;" to "&amp;TEXT(INDEX(Benchmarks!$F:$F,MATCH($B$4&amp;"|current-ratio",Benchmarks!$A:$A,0)),"0.00"),"—")</f>
        <v/>
      </c>
      <c r="E7" s="16">
        <f>IFERROR(IF(B7="—","",IF(B7&lt;INDEX(Benchmarks!$E:$E,MATCH($B$4&amp;"|current-ratio",Benchmarks!$A:$A,0)),"Below the middle half",IF(B7&gt;INDEX(Benchmarks!$F:$F,MATCH($B$4&amp;"|current-ratio",Benchmarks!$A:$A,0)),"Above the middle half","Within the middle half"))),"")</f>
        <v/>
      </c>
      <c r="F7" s="2" t="inlineStr">
        <is>
          <t>Current assets ÷ Current liabilities</t>
        </is>
      </c>
    </row>
    <row r="8">
      <c r="A8" s="12" t="inlineStr">
        <is>
          <t>Quick ratio</t>
        </is>
      </c>
      <c r="B8" s="13">
        <f>IFERROR(((Statements!$B$6+Statements!$B$7+Statements!$B$8))/IF((Statements!$B$18)&gt;0,(Statements!$B$18),NA()),"—")</f>
        <v/>
      </c>
      <c r="C8" s="14">
        <f>IFERROR(INDEX(Benchmarks!$D:$D,MATCH($B$4&amp;"|quick-ratio",Benchmarks!$A:$A,0)),"—")</f>
        <v/>
      </c>
      <c r="D8" s="15">
        <f>IFERROR(TEXT(INDEX(Benchmarks!$E:$E,MATCH($B$4&amp;"|quick-ratio",Benchmarks!$A:$A,0)),"0.00")&amp;" to "&amp;TEXT(INDEX(Benchmarks!$F:$F,MATCH($B$4&amp;"|quick-ratio",Benchmarks!$A:$A,0)),"0.00"),"—")</f>
        <v/>
      </c>
      <c r="E8" s="16">
        <f>IFERROR(IF(B8="—","",IF(B8&lt;INDEX(Benchmarks!$E:$E,MATCH($B$4&amp;"|quick-ratio",Benchmarks!$A:$A,0)),"Below the middle half",IF(B8&gt;INDEX(Benchmarks!$F:$F,MATCH($B$4&amp;"|quick-ratio",Benchmarks!$A:$A,0)),"Above the middle half","Within the middle half"))),"")</f>
        <v/>
      </c>
      <c r="F8" s="2" t="inlineStr">
        <is>
          <t>(Cash and cash equivalents + Short-term investments + Accounts receivable) ÷ Current liabilities</t>
        </is>
      </c>
    </row>
    <row r="9">
      <c r="A9" s="12" t="inlineStr">
        <is>
          <t>Cash ratio</t>
        </is>
      </c>
      <c r="B9" s="13">
        <f>IFERROR((Statements!$B$6)/IF((Statements!$B$18)&gt;0,(Statements!$B$18),NA()),"—")</f>
        <v/>
      </c>
      <c r="C9" s="14">
        <f>IFERROR(INDEX(Benchmarks!$D:$D,MATCH($B$4&amp;"|cash-ratio",Benchmarks!$A:$A,0)),"—")</f>
        <v/>
      </c>
      <c r="D9" s="15">
        <f>IFERROR(TEXT(INDEX(Benchmarks!$E:$E,MATCH($B$4&amp;"|cash-ratio",Benchmarks!$A:$A,0)),"0.00")&amp;" to "&amp;TEXT(INDEX(Benchmarks!$F:$F,MATCH($B$4&amp;"|cash-ratio",Benchmarks!$A:$A,0)),"0.00"),"—")</f>
        <v/>
      </c>
      <c r="E9" s="16">
        <f>IFERROR(IF(B9="—","",IF(B9&lt;INDEX(Benchmarks!$E:$E,MATCH($B$4&amp;"|cash-ratio",Benchmarks!$A:$A,0)),"Below the middle half",IF(B9&gt;INDEX(Benchmarks!$F:$F,MATCH($B$4&amp;"|cash-ratio",Benchmarks!$A:$A,0)),"Above the middle half","Within the middle half"))),"")</f>
        <v/>
      </c>
      <c r="F9" s="2" t="inlineStr">
        <is>
          <t>Cash and cash equivalents ÷ Current liabilities</t>
        </is>
      </c>
    </row>
    <row r="10">
      <c r="A10" s="12" t="inlineStr">
        <is>
          <t>Working capital</t>
        </is>
      </c>
      <c r="B10" s="17">
        <f>IFERROR((Statements!$B$11-Statements!$B$18),"—")</f>
        <v/>
      </c>
      <c r="C10" s="18" t="inlineStr">
        <is>
          <t>—</t>
        </is>
      </c>
      <c r="E10" s="2" t="inlineStr">
        <is>
          <t>No industry figure</t>
        </is>
      </c>
      <c r="F10" s="2" t="inlineStr">
        <is>
          <t>Current assets − Current liabilities</t>
        </is>
      </c>
    </row>
    <row r="12">
      <c r="A12" s="11" t="inlineStr">
        <is>
          <t>Profitability</t>
        </is>
      </c>
      <c r="B12" s="11" t="inlineStr">
        <is>
          <t>Your figure</t>
        </is>
      </c>
      <c r="C12" s="11" t="inlineStr">
        <is>
          <t>Median</t>
        </is>
      </c>
      <c r="D12" s="11" t="inlineStr">
        <is>
          <t>Middle half</t>
        </is>
      </c>
      <c r="E12" s="11" t="inlineStr">
        <is>
          <t>Position</t>
        </is>
      </c>
      <c r="F12" s="11" t="inlineStr">
        <is>
          <t>Formula</t>
        </is>
      </c>
    </row>
    <row r="13">
      <c r="A13" s="12" t="inlineStr">
        <is>
          <t>Gross profit margin</t>
        </is>
      </c>
      <c r="B13" s="19">
        <f>IFERROR((Statements!$B$27)/IF((Statements!$B$25)&gt;0,(Statements!$B$25),NA()),"—")</f>
        <v/>
      </c>
      <c r="C13" s="20">
        <f>IFERROR(INDEX(Benchmarks!$D:$D,MATCH($B$4&amp;"|gross-profit-margin",Benchmarks!$A:$A,0)),"—")</f>
        <v/>
      </c>
      <c r="D13" s="15">
        <f>IFERROR(TEXT(INDEX(Benchmarks!$E:$E,MATCH($B$4&amp;"|gross-profit-margin",Benchmarks!$A:$A,0)),"0.0%")&amp;" to "&amp;TEXT(INDEX(Benchmarks!$F:$F,MATCH($B$4&amp;"|gross-profit-margin",Benchmarks!$A:$A,0)),"0.0%"),"—")</f>
        <v/>
      </c>
      <c r="E13" s="16">
        <f>IFERROR(IF(B13="—","",IF(B13&lt;INDEX(Benchmarks!$E:$E,MATCH($B$4&amp;"|gross-profit-margin",Benchmarks!$A:$A,0)),"Below the middle half",IF(B13&gt;INDEX(Benchmarks!$F:$F,MATCH($B$4&amp;"|gross-profit-margin",Benchmarks!$A:$A,0)),"Above the middle half","Within the middle half"))),"")</f>
        <v/>
      </c>
      <c r="F13" s="2" t="inlineStr">
        <is>
          <t>Gross profit ÷ Revenue</t>
        </is>
      </c>
    </row>
    <row r="14">
      <c r="A14" s="12" t="inlineStr">
        <is>
          <t>Operating profit margin</t>
        </is>
      </c>
      <c r="B14" s="19">
        <f>IFERROR((Statements!$B$29)/IF((Statements!$B$25)&gt;0,(Statements!$B$25),NA()),"—")</f>
        <v/>
      </c>
      <c r="C14" s="20">
        <f>IFERROR(INDEX(Benchmarks!$D:$D,MATCH($B$4&amp;"|operating-profit-margin",Benchmarks!$A:$A,0)),"—")</f>
        <v/>
      </c>
      <c r="D14" s="15">
        <f>IFERROR(TEXT(INDEX(Benchmarks!$E:$E,MATCH($B$4&amp;"|operating-profit-margin",Benchmarks!$A:$A,0)),"0.0%")&amp;" to "&amp;TEXT(INDEX(Benchmarks!$F:$F,MATCH($B$4&amp;"|operating-profit-margin",Benchmarks!$A:$A,0)),"0.0%"),"—")</f>
        <v/>
      </c>
      <c r="E14" s="16">
        <f>IFERROR(IF(B14="—","",IF(B14&lt;INDEX(Benchmarks!$E:$E,MATCH($B$4&amp;"|operating-profit-margin",Benchmarks!$A:$A,0)),"Below the middle half",IF(B14&gt;INDEX(Benchmarks!$F:$F,MATCH($B$4&amp;"|operating-profit-margin",Benchmarks!$A:$A,0)),"Above the middle half","Within the middle half"))),"")</f>
        <v/>
      </c>
      <c r="F14" s="2" t="inlineStr">
        <is>
          <t>Operating income ÷ Revenue</t>
        </is>
      </c>
    </row>
    <row r="15">
      <c r="A15" s="12" t="inlineStr">
        <is>
          <t>EBITDA margin</t>
        </is>
      </c>
      <c r="B15" s="19">
        <f>IFERROR((Statements!$B$35)/IF((Statements!$B$25)&gt;0,(Statements!$B$25),NA()),"—")</f>
        <v/>
      </c>
      <c r="C15" s="20">
        <f>IFERROR(INDEX(Benchmarks!$D:$D,MATCH($B$4&amp;"|ebitda-margin",Benchmarks!$A:$A,0)),"—")</f>
        <v/>
      </c>
      <c r="D15" s="15">
        <f>IFERROR(TEXT(INDEX(Benchmarks!$E:$E,MATCH($B$4&amp;"|ebitda-margin",Benchmarks!$A:$A,0)),"0.0%")&amp;" to "&amp;TEXT(INDEX(Benchmarks!$F:$F,MATCH($B$4&amp;"|ebitda-margin",Benchmarks!$A:$A,0)),"0.0%"),"—")</f>
        <v/>
      </c>
      <c r="E15" s="16">
        <f>IFERROR(IF(B15="—","",IF(B15&lt;INDEX(Benchmarks!$E:$E,MATCH($B$4&amp;"|ebitda-margin",Benchmarks!$A:$A,0)),"Below the middle half",IF(B15&gt;INDEX(Benchmarks!$F:$F,MATCH($B$4&amp;"|ebitda-margin",Benchmarks!$A:$A,0)),"Above the middle half","Within the middle half"))),"")</f>
        <v/>
      </c>
      <c r="F15" s="2" t="inlineStr">
        <is>
          <t>EBITDA ÷ Revenue</t>
        </is>
      </c>
    </row>
    <row r="16">
      <c r="A16" s="12" t="inlineStr">
        <is>
          <t>Net profit margin</t>
        </is>
      </c>
      <c r="B16" s="19">
        <f>IFERROR((Statements!$B$34)/IF((Statements!$B$25)&gt;0,(Statements!$B$25),NA()),"—")</f>
        <v/>
      </c>
      <c r="C16" s="20">
        <f>IFERROR(INDEX(Benchmarks!$D:$D,MATCH($B$4&amp;"|net-profit-margin",Benchmarks!$A:$A,0)),"—")</f>
        <v/>
      </c>
      <c r="D16" s="15">
        <f>IFERROR(TEXT(INDEX(Benchmarks!$E:$E,MATCH($B$4&amp;"|net-profit-margin",Benchmarks!$A:$A,0)),"0.0%")&amp;" to "&amp;TEXT(INDEX(Benchmarks!$F:$F,MATCH($B$4&amp;"|net-profit-margin",Benchmarks!$A:$A,0)),"0.0%"),"—")</f>
        <v/>
      </c>
      <c r="E16" s="16">
        <f>IFERROR(IF(B16="—","",IF(B16&lt;INDEX(Benchmarks!$E:$E,MATCH($B$4&amp;"|net-profit-margin",Benchmarks!$A:$A,0)),"Below the middle half",IF(B16&gt;INDEX(Benchmarks!$F:$F,MATCH($B$4&amp;"|net-profit-margin",Benchmarks!$A:$A,0)),"Above the middle half","Within the middle half"))),"")</f>
        <v/>
      </c>
      <c r="F16" s="2" t="inlineStr">
        <is>
          <t>Net income ÷ Revenue</t>
        </is>
      </c>
    </row>
    <row r="17">
      <c r="A17" s="12" t="inlineStr">
        <is>
          <t>Return on assets</t>
        </is>
      </c>
      <c r="B17" s="19">
        <f>IFERROR((Statements!$B$34)/IF((IF(Statements!$C$14="",Statements!$B$14,(Statements!$C$14+Statements!$B$14)/2))&gt;0,(IF(Statements!$C$14="",Statements!$B$14,(Statements!$C$14+Statements!$B$14)/2)),NA()),"—")</f>
        <v/>
      </c>
      <c r="C17" s="20">
        <f>IFERROR(INDEX(Benchmarks!$D:$D,MATCH($B$4&amp;"|return-on-assets",Benchmarks!$A:$A,0)),"—")</f>
        <v/>
      </c>
      <c r="D17" s="15">
        <f>IFERROR(TEXT(INDEX(Benchmarks!$E:$E,MATCH($B$4&amp;"|return-on-assets",Benchmarks!$A:$A,0)),"0.0%")&amp;" to "&amp;TEXT(INDEX(Benchmarks!$F:$F,MATCH($B$4&amp;"|return-on-assets",Benchmarks!$A:$A,0)),"0.0%"),"—")</f>
        <v/>
      </c>
      <c r="E17" s="16">
        <f>IFERROR(IF(B17="—","",IF(B17&lt;INDEX(Benchmarks!$E:$E,MATCH($B$4&amp;"|return-on-assets",Benchmarks!$A:$A,0)),"Below the middle half",IF(B17&gt;INDEX(Benchmarks!$F:$F,MATCH($B$4&amp;"|return-on-assets",Benchmarks!$A:$A,0)),"Above the middle half","Within the middle half"))),"")</f>
        <v/>
      </c>
      <c r="F17" s="2" t="inlineStr">
        <is>
          <t>Net income ÷ Average total assets</t>
        </is>
      </c>
    </row>
    <row r="18">
      <c r="A18" s="12" t="inlineStr">
        <is>
          <t>Return on equity</t>
        </is>
      </c>
      <c r="B18" s="19">
        <f>IFERROR((Statements!$B$34)/IF((IF(Statements!$C$22="",Statements!$B$22,(Statements!$C$22+Statements!$B$22)/2))&gt;0,(IF(Statements!$C$22="",Statements!$B$22,(Statements!$C$22+Statements!$B$22)/2)),NA()),"—")</f>
        <v/>
      </c>
      <c r="C18" s="20">
        <f>IFERROR(INDEX(Benchmarks!$D:$D,MATCH($B$4&amp;"|return-on-equity",Benchmarks!$A:$A,0)),"—")</f>
        <v/>
      </c>
      <c r="D18" s="15">
        <f>IFERROR(TEXT(INDEX(Benchmarks!$E:$E,MATCH($B$4&amp;"|return-on-equity",Benchmarks!$A:$A,0)),"0.0%")&amp;" to "&amp;TEXT(INDEX(Benchmarks!$F:$F,MATCH($B$4&amp;"|return-on-equity",Benchmarks!$A:$A,0)),"0.0%"),"—")</f>
        <v/>
      </c>
      <c r="E18" s="16">
        <f>IFERROR(IF(B18="—","",IF(B18&lt;INDEX(Benchmarks!$E:$E,MATCH($B$4&amp;"|return-on-equity",Benchmarks!$A:$A,0)),"Below the middle half",IF(B18&gt;INDEX(Benchmarks!$F:$F,MATCH($B$4&amp;"|return-on-equity",Benchmarks!$A:$A,0)),"Above the middle half","Within the middle half"))),"")</f>
        <v/>
      </c>
      <c r="F18" s="2" t="inlineStr">
        <is>
          <t>Net income ÷ Average shareholders' equity</t>
        </is>
      </c>
    </row>
    <row r="20">
      <c r="A20" s="11" t="inlineStr">
        <is>
          <t>Leverage</t>
        </is>
      </c>
      <c r="B20" s="11" t="inlineStr">
        <is>
          <t>Your figure</t>
        </is>
      </c>
      <c r="C20" s="11" t="inlineStr">
        <is>
          <t>Median</t>
        </is>
      </c>
      <c r="D20" s="11" t="inlineStr">
        <is>
          <t>Middle half</t>
        </is>
      </c>
      <c r="E20" s="11" t="inlineStr">
        <is>
          <t>Position</t>
        </is>
      </c>
      <c r="F20" s="11" t="inlineStr">
        <is>
          <t>Formula</t>
        </is>
      </c>
    </row>
    <row r="21">
      <c r="A21" s="12" t="inlineStr">
        <is>
          <t>Debt-to-equity ratio</t>
        </is>
      </c>
      <c r="B21" s="13">
        <f>IFERROR((Statements!$B$21)/IF((Statements!$B$22)&gt;0,(Statements!$B$22),NA()),"—")</f>
        <v/>
      </c>
      <c r="C21" s="14">
        <f>IFERROR(INDEX(Benchmarks!$D:$D,MATCH($B$4&amp;"|debt-to-equity",Benchmarks!$A:$A,0)),"—")</f>
        <v/>
      </c>
      <c r="D21" s="15">
        <f>IFERROR(TEXT(INDEX(Benchmarks!$E:$E,MATCH($B$4&amp;"|debt-to-equity",Benchmarks!$A:$A,0)),"0.00")&amp;" to "&amp;TEXT(INDEX(Benchmarks!$F:$F,MATCH($B$4&amp;"|debt-to-equity",Benchmarks!$A:$A,0)),"0.00"),"—")</f>
        <v/>
      </c>
      <c r="E21" s="16">
        <f>IFERROR(IF(B21="—","",IF(B21&lt;INDEX(Benchmarks!$E:$E,MATCH($B$4&amp;"|debt-to-equity",Benchmarks!$A:$A,0)),"Below the middle half",IF(B21&gt;INDEX(Benchmarks!$F:$F,MATCH($B$4&amp;"|debt-to-equity",Benchmarks!$A:$A,0)),"Above the middle half","Within the middle half"))),"")</f>
        <v/>
      </c>
      <c r="F21" s="2" t="inlineStr">
        <is>
          <t>Total liabilities ÷ Shareholders' equity</t>
        </is>
      </c>
    </row>
    <row r="22">
      <c r="A22" s="12" t="inlineStr">
        <is>
          <t>Debt-to-equity ratio (interest-bearing debt only)</t>
        </is>
      </c>
      <c r="B22" s="13">
        <f>IFERROR(((Statements!$B$16+Statements!$B$19))/IF((Statements!$B$22)&gt;0,(Statements!$B$22),NA()),"—")</f>
        <v/>
      </c>
      <c r="C22" s="18" t="inlineStr">
        <is>
          <t>—</t>
        </is>
      </c>
      <c r="E22" s="2" t="inlineStr">
        <is>
          <t>No industry figure</t>
        </is>
      </c>
      <c r="F22" s="2" t="inlineStr">
        <is>
          <t>Total debt ÷ Shareholders' equity</t>
        </is>
      </c>
    </row>
    <row r="23">
      <c r="A23" s="12" t="inlineStr">
        <is>
          <t>Debt-to-assets ratio</t>
        </is>
      </c>
      <c r="B23" s="19">
        <f>IFERROR((Statements!$B$21)/IF((Statements!$B$14)&gt;0,(Statements!$B$14),NA()),"—")</f>
        <v/>
      </c>
      <c r="C23" s="20">
        <f>IFERROR(INDEX(Benchmarks!$D:$D,MATCH($B$4&amp;"|debt-to-assets",Benchmarks!$A:$A,0)),"—")</f>
        <v/>
      </c>
      <c r="D23" s="15">
        <f>IFERROR(TEXT(INDEX(Benchmarks!$E:$E,MATCH($B$4&amp;"|debt-to-assets",Benchmarks!$A:$A,0)),"0.0%")&amp;" to "&amp;TEXT(INDEX(Benchmarks!$F:$F,MATCH($B$4&amp;"|debt-to-assets",Benchmarks!$A:$A,0)),"0.0%"),"—")</f>
        <v/>
      </c>
      <c r="E23" s="16">
        <f>IFERROR(IF(B23="—","",IF(B23&lt;INDEX(Benchmarks!$E:$E,MATCH($B$4&amp;"|debt-to-assets",Benchmarks!$A:$A,0)),"Below the middle half",IF(B23&gt;INDEX(Benchmarks!$F:$F,MATCH($B$4&amp;"|debt-to-assets",Benchmarks!$A:$A,0)),"Above the middle half","Within the middle half"))),"")</f>
        <v/>
      </c>
      <c r="F23" s="2" t="inlineStr">
        <is>
          <t>Total liabilities ÷ Total assets</t>
        </is>
      </c>
    </row>
    <row r="24">
      <c r="A24" s="12" t="inlineStr">
        <is>
          <t>Equity multiplier</t>
        </is>
      </c>
      <c r="B24" s="13">
        <f>IFERROR((IF(Statements!$C$14="",Statements!$B$14,(Statements!$C$14+Statements!$B$14)/2))/IF((IF(Statements!$C$22="",Statements!$B$22,(Statements!$C$22+Statements!$B$22)/2))&gt;0,(IF(Statements!$C$22="",Statements!$B$22,(Statements!$C$22+Statements!$B$22)/2)),NA()),"—")</f>
        <v/>
      </c>
      <c r="C24" s="18" t="inlineStr">
        <is>
          <t>—</t>
        </is>
      </c>
      <c r="E24" s="2" t="inlineStr">
        <is>
          <t>No industry figure</t>
        </is>
      </c>
      <c r="F24" s="2" t="inlineStr">
        <is>
          <t>Average total assets ÷ Average shareholders' equity</t>
        </is>
      </c>
    </row>
    <row r="25">
      <c r="A25" s="12" t="inlineStr">
        <is>
          <t>Interest coverage ratio</t>
        </is>
      </c>
      <c r="B25" s="13">
        <f>IFERROR((Statements!$B$29)/IF((Statements!$B$31)&gt;0,(Statements!$B$31),NA()),"—")</f>
        <v/>
      </c>
      <c r="C25" s="14">
        <f>IFERROR(INDEX(Benchmarks!$D:$D,MATCH($B$4&amp;"|interest-coverage",Benchmarks!$A:$A,0)),"—")</f>
        <v/>
      </c>
      <c r="D25" s="15">
        <f>IFERROR(TEXT(INDEX(Benchmarks!$E:$E,MATCH($B$4&amp;"|interest-coverage",Benchmarks!$A:$A,0)),"0.00")&amp;" to "&amp;TEXT(INDEX(Benchmarks!$F:$F,MATCH($B$4&amp;"|interest-coverage",Benchmarks!$A:$A,0)),"0.00"),"—")</f>
        <v/>
      </c>
      <c r="E25" s="16">
        <f>IFERROR(IF(B25="—","",IF(B25&lt;INDEX(Benchmarks!$E:$E,MATCH($B$4&amp;"|interest-coverage",Benchmarks!$A:$A,0)),"Below the middle half",IF(B25&gt;INDEX(Benchmarks!$F:$F,MATCH($B$4&amp;"|interest-coverage",Benchmarks!$A:$A,0)),"Above the middle half","Within the middle half"))),"")</f>
        <v/>
      </c>
      <c r="F25" s="2" t="inlineStr">
        <is>
          <t>Operating income ÷ Interest expense</t>
        </is>
      </c>
    </row>
    <row r="27">
      <c r="A27" s="11" t="inlineStr">
        <is>
          <t>Efficiency</t>
        </is>
      </c>
      <c r="B27" s="11" t="inlineStr">
        <is>
          <t>Your figure</t>
        </is>
      </c>
      <c r="C27" s="11" t="inlineStr">
        <is>
          <t>Median</t>
        </is>
      </c>
      <c r="D27" s="11" t="inlineStr">
        <is>
          <t>Middle half</t>
        </is>
      </c>
      <c r="E27" s="11" t="inlineStr">
        <is>
          <t>Position</t>
        </is>
      </c>
      <c r="F27" s="11" t="inlineStr">
        <is>
          <t>Formula</t>
        </is>
      </c>
    </row>
    <row r="28">
      <c r="A28" s="12" t="inlineStr">
        <is>
          <t>Asset turnover</t>
        </is>
      </c>
      <c r="B28" s="13">
        <f>IFERROR((Statements!$B$25)/IF((IF(Statements!$C$14="",Statements!$B$14,(Statements!$C$14+Statements!$B$14)/2))&gt;0,(IF(Statements!$C$14="",Statements!$B$14,(Statements!$C$14+Statements!$B$14)/2)),NA()),"—")</f>
        <v/>
      </c>
      <c r="C28" s="14">
        <f>IFERROR(INDEX(Benchmarks!$D:$D,MATCH($B$4&amp;"|asset-turnover",Benchmarks!$A:$A,0)),"—")</f>
        <v/>
      </c>
      <c r="D28" s="15">
        <f>IFERROR(TEXT(INDEX(Benchmarks!$E:$E,MATCH($B$4&amp;"|asset-turnover",Benchmarks!$A:$A,0)),"0.00")&amp;" to "&amp;TEXT(INDEX(Benchmarks!$F:$F,MATCH($B$4&amp;"|asset-turnover",Benchmarks!$A:$A,0)),"0.00"),"—")</f>
        <v/>
      </c>
      <c r="E28" s="16">
        <f>IFERROR(IF(B28="—","",IF(B28&lt;INDEX(Benchmarks!$E:$E,MATCH($B$4&amp;"|asset-turnover",Benchmarks!$A:$A,0)),"Below the middle half",IF(B28&gt;INDEX(Benchmarks!$F:$F,MATCH($B$4&amp;"|asset-turnover",Benchmarks!$A:$A,0)),"Above the middle half","Within the middle half"))),"")</f>
        <v/>
      </c>
      <c r="F28" s="2" t="inlineStr">
        <is>
          <t>Revenue ÷ Average total assets</t>
        </is>
      </c>
    </row>
    <row r="29">
      <c r="A29" s="12" t="inlineStr">
        <is>
          <t>Inventory turnover</t>
        </is>
      </c>
      <c r="B29" s="13">
        <f>IFERROR((Statements!$B$26)/IF((IF(Statements!$C$9="",Statements!$B$9,(Statements!$C$9+Statements!$B$9)/2))&gt;0,(IF(Statements!$C$9="",Statements!$B$9,(Statements!$C$9+Statements!$B$9)/2)),NA()),"—")</f>
        <v/>
      </c>
      <c r="C29" s="14">
        <f>IFERROR(INDEX(Benchmarks!$D:$D,MATCH($B$4&amp;"|inventory-turnover",Benchmarks!$A:$A,0)),"—")</f>
        <v/>
      </c>
      <c r="D29" s="15">
        <f>IFERROR(TEXT(INDEX(Benchmarks!$E:$E,MATCH($B$4&amp;"|inventory-turnover",Benchmarks!$A:$A,0)),"0.00")&amp;" to "&amp;TEXT(INDEX(Benchmarks!$F:$F,MATCH($B$4&amp;"|inventory-turnover",Benchmarks!$A:$A,0)),"0.00"),"—")</f>
        <v/>
      </c>
      <c r="E29" s="16">
        <f>IFERROR(IF(B29="—","",IF(B29&lt;INDEX(Benchmarks!$E:$E,MATCH($B$4&amp;"|inventory-turnover",Benchmarks!$A:$A,0)),"Below the middle half",IF(B29&gt;INDEX(Benchmarks!$F:$F,MATCH($B$4&amp;"|inventory-turnover",Benchmarks!$A:$A,0)),"Above the middle half","Within the middle half"))),"")</f>
        <v/>
      </c>
      <c r="F29" s="2" t="inlineStr">
        <is>
          <t>Cost of goods sold ÷ Average inventory</t>
        </is>
      </c>
    </row>
    <row r="30">
      <c r="A30" s="12" t="inlineStr">
        <is>
          <t>Days inventory outstanding</t>
        </is>
      </c>
      <c r="B30" s="21">
        <f>IFERROR(((IF(Statements!$C$9="",Statements!$B$9,(Statements!$C$9+Statements!$B$9)/2))/IF((Statements!$B$26)&gt;0,(Statements!$B$26),NA())*Statements!$B$36),"—")</f>
        <v/>
      </c>
      <c r="C30" s="18" t="inlineStr">
        <is>
          <t>—</t>
        </is>
      </c>
      <c r="E30" s="2" t="inlineStr">
        <is>
          <t>No industry figure</t>
        </is>
      </c>
      <c r="F30" s="2" t="inlineStr">
        <is>
          <t>(Average inventory ÷ Cost of goods sold) × Days in period</t>
        </is>
      </c>
    </row>
    <row r="31">
      <c r="A31" s="12" t="inlineStr">
        <is>
          <t>Receivables turnover</t>
        </is>
      </c>
      <c r="B31" s="13">
        <f>IFERROR((Statements!$B$25)/IF((IF(Statements!$C$8="",Statements!$B$8,(Statements!$C$8+Statements!$B$8)/2))&gt;0,(IF(Statements!$C$8="",Statements!$B$8,(Statements!$C$8+Statements!$B$8)/2)),NA()),"—")</f>
        <v/>
      </c>
      <c r="C31" s="18" t="inlineStr">
        <is>
          <t>—</t>
        </is>
      </c>
      <c r="E31" s="2" t="inlineStr">
        <is>
          <t>No industry figure</t>
        </is>
      </c>
      <c r="F31" s="2" t="inlineStr">
        <is>
          <t>Net credit sales ÷ Average accounts receivable</t>
        </is>
      </c>
    </row>
    <row r="32">
      <c r="A32" s="12" t="inlineStr">
        <is>
          <t>Days sales outstanding</t>
        </is>
      </c>
      <c r="B32" s="21">
        <f>IFERROR(((IF(Statements!$C$8="",Statements!$B$8,(Statements!$C$8+Statements!$B$8)/2))/IF((Statements!$B$25)&gt;0,(Statements!$B$25),NA())*Statements!$B$36),"—")</f>
        <v/>
      </c>
      <c r="C32" s="22">
        <f>IFERROR(INDEX(Benchmarks!$D:$D,MATCH($B$4&amp;"|days-sales-outstanding",Benchmarks!$A:$A,0)),"—")</f>
        <v/>
      </c>
      <c r="D32" s="15">
        <f>IFERROR(TEXT(INDEX(Benchmarks!$E:$E,MATCH($B$4&amp;"|days-sales-outstanding",Benchmarks!$A:$A,0)),"0.0 ""days""")&amp;" to "&amp;TEXT(INDEX(Benchmarks!$F:$F,MATCH($B$4&amp;"|days-sales-outstanding",Benchmarks!$A:$A,0)),"0.0 ""days"""),"—")</f>
        <v/>
      </c>
      <c r="E32" s="16">
        <f>IFERROR(IF(B32="—","",IF(B32&lt;INDEX(Benchmarks!$E:$E,MATCH($B$4&amp;"|days-sales-outstanding",Benchmarks!$A:$A,0)),"Below the middle half",IF(B32&gt;INDEX(Benchmarks!$F:$F,MATCH($B$4&amp;"|days-sales-outstanding",Benchmarks!$A:$A,0)),"Above the middle half","Within the middle half"))),"")</f>
        <v/>
      </c>
      <c r="F32" s="2" t="inlineStr">
        <is>
          <t>(Average accounts receivable ÷ Net credit sales) × Days in period</t>
        </is>
      </c>
    </row>
    <row r="33">
      <c r="A33" s="12" t="inlineStr">
        <is>
          <t>Days payable outstanding</t>
        </is>
      </c>
      <c r="B33" s="21">
        <f>IFERROR(((IF(Statements!$C$15="",Statements!$B$15,(Statements!$C$15+Statements!$B$15)/2))/IF((Statements!$B$26)&gt;0,(Statements!$B$26),NA())*Statements!$B$36),"—")</f>
        <v/>
      </c>
      <c r="C33" s="22">
        <f>IFERROR(INDEX(Benchmarks!$D:$D,MATCH($B$4&amp;"|days-payable-outstanding",Benchmarks!$A:$A,0)),"—")</f>
        <v/>
      </c>
      <c r="D33" s="15">
        <f>IFERROR(TEXT(INDEX(Benchmarks!$E:$E,MATCH($B$4&amp;"|days-payable-outstanding",Benchmarks!$A:$A,0)),"0.0 ""days""")&amp;" to "&amp;TEXT(INDEX(Benchmarks!$F:$F,MATCH($B$4&amp;"|days-payable-outstanding",Benchmarks!$A:$A,0)),"0.0 ""days"""),"—")</f>
        <v/>
      </c>
      <c r="E33" s="16">
        <f>IFERROR(IF(B33="—","",IF(B33&lt;INDEX(Benchmarks!$E:$E,MATCH($B$4&amp;"|days-payable-outstanding",Benchmarks!$A:$A,0)),"Below the middle half",IF(B33&gt;INDEX(Benchmarks!$F:$F,MATCH($B$4&amp;"|days-payable-outstanding",Benchmarks!$A:$A,0)),"Above the middle half","Within the middle half"))),"")</f>
        <v/>
      </c>
      <c r="F33" s="2" t="inlineStr">
        <is>
          <t>(Average accounts payable ÷ Cost of goods sold) × Days in period</t>
        </is>
      </c>
    </row>
    <row r="34">
      <c r="A34" s="12" t="inlineStr">
        <is>
          <t>Cash conversion cycle (from financial statement figures)</t>
        </is>
      </c>
      <c r="B34" s="21">
        <f>IFERROR((((((IF(Statements!$C$9="",Statements!$B$9,(Statements!$C$9+Statements!$B$9)/2))/IF((Statements!$B$26)&gt;0,(Statements!$B$26),NA())*Statements!$B$36))+(((IF(Statements!$C$8="",Statements!$B$8,(Statements!$C$8+Statements!$B$8)/2))/IF((Statements!$B$25)&gt;0,(Statements!$B$25),NA())*Statements!$B$36)))-(((IF(Statements!$C$15="",Statements!$B$15,(Statements!$C$15+Statements!$B$15)/2))/IF((Statements!$B$26)&gt;0,(Statements!$B$26),NA())*Statements!$B$36))),"—")</f>
        <v/>
      </c>
      <c r="C34" s="22">
        <f>IFERROR(INDEX(Benchmarks!$D:$D,MATCH($B$4&amp;"|cash-conversion-cycle",Benchmarks!$A:$A,0)),"—")</f>
        <v/>
      </c>
      <c r="D34" s="15">
        <f>IFERROR(TEXT(INDEX(Benchmarks!$E:$E,MATCH($B$4&amp;"|cash-conversion-cycle",Benchmarks!$A:$A,0)),"0.0 ""days""")&amp;" to "&amp;TEXT(INDEX(Benchmarks!$F:$F,MATCH($B$4&amp;"|cash-conversion-cycle",Benchmarks!$A:$A,0)),"0.0 ""days"""),"—")</f>
        <v/>
      </c>
      <c r="E34" s="16">
        <f>IFERROR(IF(B34="—","",IF(B34&lt;INDEX(Benchmarks!$E:$E,MATCH($B$4&amp;"|cash-conversion-cycle",Benchmarks!$A:$A,0)),"Below the middle half",IF(B34&gt;INDEX(Benchmarks!$F:$F,MATCH($B$4&amp;"|cash-conversion-cycle",Benchmarks!$A:$A,0)),"Above the middle half","Within the middle half"))),"")</f>
        <v/>
      </c>
      <c r="F34" s="2" t="inlineStr">
        <is>
          <t>(Days inventory outstanding + Days sales outstanding) − Days payable outstanding</t>
        </is>
      </c>
    </row>
    <row r="36">
      <c r="A36" s="11" t="inlineStr">
        <is>
          <t>DuPont breakdown</t>
        </is>
      </c>
      <c r="B36" s="11" t="inlineStr">
        <is>
          <t>Value</t>
        </is>
      </c>
    </row>
    <row r="37">
      <c r="A37" s="23" t="inlineStr">
        <is>
          <t>Net profit margin</t>
        </is>
      </c>
      <c r="B37" s="24">
        <f>$B$16</f>
        <v/>
      </c>
    </row>
    <row r="38">
      <c r="A38" s="23" t="inlineStr">
        <is>
          <t>× Asset turnover</t>
        </is>
      </c>
      <c r="B38" s="25">
        <f>$B$28</f>
        <v/>
      </c>
    </row>
    <row r="39">
      <c r="A39" s="23" t="inlineStr">
        <is>
          <t>× Equity multiplier</t>
        </is>
      </c>
      <c r="B39" s="25">
        <f>$B$24</f>
        <v/>
      </c>
    </row>
    <row r="40">
      <c r="A40" s="7" t="inlineStr">
        <is>
          <t>Return on equity (the product)</t>
        </is>
      </c>
      <c r="B40" s="19">
        <f>IFERROR((((Statements!$B$34)/IF((Statements!$B$25)&gt;0,(Statements!$B$25),NA()))*((Statements!$B$25)/IF((IF(Statements!$C$14="",Statements!$B$14,(Statements!$C$14+Statements!$B$14)/2))&gt;0,(IF(Statements!$C$14="",Statements!$B$14,(Statements!$C$14+Statements!$B$14)/2)),NA()))*((IF(Statements!$C$14="",Statements!$B$14,(Statements!$C$14+Statements!$B$14)/2))/IF((IF(Statements!$C$22="",Statements!$B$22,(Statements!$C$22+Statements!$B$22)/2))&gt;0,(IF(Statements!$C$22="",Statements!$B$22,(Statements!$C$22+Statements!$B$22)/2)),NA()))),"—")</f>
        <v/>
      </c>
    </row>
    <row r="42">
      <c r="A42" s="2" t="inlineStr">
        <is>
          <t>Positions describe where the figure sits among listed companies, which are larger than most businesses. They are not a judgment of the business. Educational only, not financial advice.</t>
        </is>
      </c>
    </row>
    <row r="43">
      <c r="A43" s="2" t="inlineStr">
        <is>
          <t>Free template from FinancialRatios.guide, licensed CC BY 4.0: use and share it with credit. More templates: https://financialratios.guide/financial-ratio-templates/</t>
        </is>
      </c>
    </row>
  </sheetData>
  <mergeCells count="1">
    <mergeCell ref="B4:D4"/>
  </mergeCells>
  <dataValidations count="1">
    <dataValidation sqref="B4" showDropDown="0" showInputMessage="0" showErrorMessage="0" allowBlank="0" prompt="Choose an industry" type="list">
      <formula1>=Benchmarks!$I$6:$I$49</formula1>
    </dataValidation>
  </dataValidations>
  <hyperlinks>
    <hyperlink xmlns:r="http://schemas.openxmlformats.org/officeDocument/2006/relationships" ref="A7" r:id="rId1"/>
    <hyperlink xmlns:r="http://schemas.openxmlformats.org/officeDocument/2006/relationships" ref="A8" r:id="rId2"/>
    <hyperlink xmlns:r="http://schemas.openxmlformats.org/officeDocument/2006/relationships" ref="A9" r:id="rId3"/>
    <hyperlink xmlns:r="http://schemas.openxmlformats.org/officeDocument/2006/relationships" ref="A10" r:id="rId4"/>
    <hyperlink xmlns:r="http://schemas.openxmlformats.org/officeDocument/2006/relationships" ref="A13" r:id="rId5"/>
    <hyperlink xmlns:r="http://schemas.openxmlformats.org/officeDocument/2006/relationships" ref="A14" r:id="rId6"/>
    <hyperlink xmlns:r="http://schemas.openxmlformats.org/officeDocument/2006/relationships" ref="A15" r:id="rId7"/>
    <hyperlink xmlns:r="http://schemas.openxmlformats.org/officeDocument/2006/relationships" ref="A16" r:id="rId8"/>
    <hyperlink xmlns:r="http://schemas.openxmlformats.org/officeDocument/2006/relationships" ref="A17" r:id="rId9"/>
    <hyperlink xmlns:r="http://schemas.openxmlformats.org/officeDocument/2006/relationships" ref="A18" r:id="rId10"/>
    <hyperlink xmlns:r="http://schemas.openxmlformats.org/officeDocument/2006/relationships" ref="A21" r:id="rId11"/>
    <hyperlink xmlns:r="http://schemas.openxmlformats.org/officeDocument/2006/relationships" ref="A22" r:id="rId12"/>
    <hyperlink xmlns:r="http://schemas.openxmlformats.org/officeDocument/2006/relationships" ref="A23" r:id="rId13"/>
    <hyperlink xmlns:r="http://schemas.openxmlformats.org/officeDocument/2006/relationships" ref="A24" r:id="rId14"/>
    <hyperlink xmlns:r="http://schemas.openxmlformats.org/officeDocument/2006/relationships" ref="A25" r:id="rId15"/>
    <hyperlink xmlns:r="http://schemas.openxmlformats.org/officeDocument/2006/relationships" ref="A28" r:id="rId16"/>
    <hyperlink xmlns:r="http://schemas.openxmlformats.org/officeDocument/2006/relationships" ref="A29" r:id="rId17"/>
    <hyperlink xmlns:r="http://schemas.openxmlformats.org/officeDocument/2006/relationships" ref="A30" r:id="rId18"/>
    <hyperlink xmlns:r="http://schemas.openxmlformats.org/officeDocument/2006/relationships" ref="A31" r:id="rId19"/>
    <hyperlink xmlns:r="http://schemas.openxmlformats.org/officeDocument/2006/relationships" ref="A32" r:id="rId20"/>
    <hyperlink xmlns:r="http://schemas.openxmlformats.org/officeDocument/2006/relationships" ref="A33" r:id="rId21"/>
    <hyperlink xmlns:r="http://schemas.openxmlformats.org/officeDocument/2006/relationships" ref="A34" r:id="rId22"/>
    <hyperlink xmlns:r="http://schemas.openxmlformats.org/officeDocument/2006/relationships" ref="A43" r:id="rId23"/>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38"/>
  <sheetViews>
    <sheetView showGridLines="0" workbookViewId="0">
      <pane ySplit="5" topLeftCell="A6" activePane="bottomLeft" state="frozen"/>
      <selection pane="bottomLeft" activeCell="A1" sqref="A1"/>
    </sheetView>
  </sheetViews>
  <sheetFormatPr baseColWidth="8" defaultRowHeight="15"/>
  <cols>
    <col width="52" customWidth="1" min="1" max="1"/>
    <col width="18" customWidth="1" min="2" max="2"/>
    <col width="22" customWidth="1" min="3" max="3"/>
  </cols>
  <sheetData>
    <row r="1">
      <c r="A1" s="1" t="inlineStr">
        <is>
          <t>Your financial statements</t>
        </is>
      </c>
    </row>
    <row r="2">
      <c r="A2" s="2" t="inlineStr">
        <is>
          <t>Replace the example figures in the yellow cells. Totals are calculated.</t>
        </is>
      </c>
    </row>
    <row r="5">
      <c r="A5" s="11" t="inlineStr">
        <is>
          <t>Balance sheet</t>
        </is>
      </c>
      <c r="B5" s="26" t="inlineStr">
        <is>
          <t>End of year</t>
        </is>
      </c>
      <c r="C5" s="26" t="inlineStr">
        <is>
          <t>Start of year (optional)</t>
        </is>
      </c>
    </row>
    <row r="6">
      <c r="A6" s="23" t="inlineStr">
        <is>
          <t>Cash and cash equivalents</t>
        </is>
      </c>
      <c r="B6" s="27" t="n">
        <v>85000</v>
      </c>
    </row>
    <row r="7">
      <c r="A7" s="23" t="inlineStr">
        <is>
          <t>Short-term investments</t>
        </is>
      </c>
      <c r="B7" s="27" t="n">
        <v>20000</v>
      </c>
    </row>
    <row r="8">
      <c r="A8" s="23" t="inlineStr">
        <is>
          <t>Accounts receivable</t>
        </is>
      </c>
      <c r="B8" s="27" t="n">
        <v>140000</v>
      </c>
      <c r="C8" s="27" t="n">
        <v>125000</v>
      </c>
    </row>
    <row r="9">
      <c r="A9" s="23" t="inlineStr">
        <is>
          <t>Inventory</t>
        </is>
      </c>
      <c r="B9" s="27" t="n">
        <v>210000</v>
      </c>
      <c r="C9" s="27" t="n">
        <v>190000</v>
      </c>
    </row>
    <row r="10">
      <c r="A10" s="23" t="inlineStr">
        <is>
          <t>Prepaid expenses and other current assets</t>
        </is>
      </c>
      <c r="B10" s="27" t="n">
        <v>25000</v>
      </c>
    </row>
    <row r="11">
      <c r="A11" s="7" t="inlineStr">
        <is>
          <t>Total current assets</t>
        </is>
      </c>
      <c r="B11" s="28">
        <f>B6+B7+B8+B9+B10</f>
        <v/>
      </c>
    </row>
    <row r="12">
      <c r="A12" s="23" t="inlineStr">
        <is>
          <t>Property and equipment, net</t>
        </is>
      </c>
      <c r="B12" s="27" t="n">
        <v>520000</v>
      </c>
    </row>
    <row r="13">
      <c r="A13" s="23" t="inlineStr">
        <is>
          <t>Other non-current assets</t>
        </is>
      </c>
      <c r="B13" s="27" t="n">
        <v>60000</v>
      </c>
    </row>
    <row r="14">
      <c r="A14" s="7" t="inlineStr">
        <is>
          <t>Total assets</t>
        </is>
      </c>
      <c r="B14" s="28">
        <f>B11+B12+B13</f>
        <v/>
      </c>
      <c r="C14" s="27" t="n">
        <v>980000</v>
      </c>
    </row>
    <row r="15">
      <c r="A15" s="23" t="inlineStr">
        <is>
          <t>Accounts payable</t>
        </is>
      </c>
      <c r="B15" s="27" t="n">
        <v>120000</v>
      </c>
      <c r="C15" s="27" t="n">
        <v>110000</v>
      </c>
    </row>
    <row r="16">
      <c r="A16" s="23" t="inlineStr">
        <is>
          <t>Short-term debt and current portion of long-term debt</t>
        </is>
      </c>
      <c r="B16" s="27" t="n">
        <v>60000</v>
      </c>
    </row>
    <row r="17">
      <c r="A17" s="23" t="inlineStr">
        <is>
          <t>Other current liabilities</t>
        </is>
      </c>
      <c r="B17" s="27" t="n">
        <v>70000</v>
      </c>
    </row>
    <row r="18">
      <c r="A18" s="7" t="inlineStr">
        <is>
          <t>Total current liabilities</t>
        </is>
      </c>
      <c r="B18" s="28">
        <f>B15+B16+B17</f>
        <v/>
      </c>
    </row>
    <row r="19">
      <c r="A19" s="23" t="inlineStr">
        <is>
          <t>Long-term debt</t>
        </is>
      </c>
      <c r="B19" s="27" t="n">
        <v>300000</v>
      </c>
    </row>
    <row r="20">
      <c r="A20" s="23" t="inlineStr">
        <is>
          <t>Other non-current liabilities, including lease liabilities</t>
        </is>
      </c>
      <c r="B20" s="27" t="n">
        <v>40000</v>
      </c>
    </row>
    <row r="21">
      <c r="A21" s="7" t="inlineStr">
        <is>
          <t>Total liabilities</t>
        </is>
      </c>
      <c r="B21" s="28">
        <f>B18+B19+B20</f>
        <v/>
      </c>
    </row>
    <row r="22">
      <c r="A22" s="7" t="inlineStr">
        <is>
          <t>Shareholders' equity (total assets − total liabilities)</t>
        </is>
      </c>
      <c r="B22" s="28">
        <f>B14-B21</f>
        <v/>
      </c>
      <c r="C22" s="27" t="n">
        <v>430000</v>
      </c>
    </row>
    <row r="24">
      <c r="A24" s="11" t="inlineStr">
        <is>
          <t>Income statement for the year</t>
        </is>
      </c>
      <c r="B24" s="29" t="n"/>
    </row>
    <row r="25">
      <c r="A25" s="23" t="inlineStr">
        <is>
          <t>Revenue</t>
        </is>
      </c>
      <c r="B25" s="27" t="n">
        <v>1600000</v>
      </c>
    </row>
    <row r="26">
      <c r="A26" s="23" t="inlineStr">
        <is>
          <t>Cost of goods sold</t>
        </is>
      </c>
      <c r="B26" s="27" t="n">
        <v>1000000</v>
      </c>
    </row>
    <row r="27">
      <c r="A27" s="7" t="inlineStr">
        <is>
          <t>Gross profit</t>
        </is>
      </c>
      <c r="B27" s="28">
        <f>B25-B26</f>
        <v/>
      </c>
    </row>
    <row r="28">
      <c r="A28" s="23" t="inlineStr">
        <is>
          <t>Operating expenses (everything else above operating income)</t>
        </is>
      </c>
      <c r="B28" s="27" t="n">
        <v>430000</v>
      </c>
    </row>
    <row r="29">
      <c r="A29" s="7" t="inlineStr">
        <is>
          <t>Operating income</t>
        </is>
      </c>
      <c r="B29" s="28">
        <f>B27-B28</f>
        <v/>
      </c>
    </row>
    <row r="30">
      <c r="A30" s="23" t="inlineStr">
        <is>
          <t>Depreciation and amortization included in the costs above</t>
        </is>
      </c>
      <c r="B30" s="27" t="n">
        <v>60000</v>
      </c>
    </row>
    <row r="31">
      <c r="A31" s="23" t="inlineStr">
        <is>
          <t>Interest expense</t>
        </is>
      </c>
      <c r="B31" s="27" t="n">
        <v>25000</v>
      </c>
    </row>
    <row r="32">
      <c r="A32" s="23" t="inlineStr">
        <is>
          <t>Other income, net (negative for other expenses)</t>
        </is>
      </c>
      <c r="B32" s="27" t="n">
        <v>0</v>
      </c>
    </row>
    <row r="33">
      <c r="A33" s="23" t="inlineStr">
        <is>
          <t>Income tax expense</t>
        </is>
      </c>
      <c r="B33" s="27" t="n">
        <v>36000</v>
      </c>
    </row>
    <row r="34">
      <c r="A34" s="7" t="inlineStr">
        <is>
          <t>Net income</t>
        </is>
      </c>
      <c r="B34" s="28">
        <f>B29-B31+B32-B33</f>
        <v/>
      </c>
    </row>
    <row r="35">
      <c r="A35" s="7" t="inlineStr">
        <is>
          <t>EBITDA (operating income + depreciation and amortization)</t>
        </is>
      </c>
      <c r="B35" s="28">
        <f>B29+B30</f>
        <v/>
      </c>
    </row>
    <row r="36">
      <c r="A36" s="7" t="inlineStr">
        <is>
          <t>Days in the year</t>
        </is>
      </c>
      <c r="B36" s="30" t="n">
        <v>365</v>
      </c>
    </row>
    <row r="38">
      <c r="A38" s="2" t="inlineStr">
        <is>
          <t>Free template from FinancialRatios.guide, licensed CC BY 4.0: use and share it with credit. More templates: https://financialratios.guide/financial-ratio-templates/</t>
        </is>
      </c>
    </row>
  </sheetData>
  <hyperlinks>
    <hyperlink xmlns:r="http://schemas.openxmlformats.org/officeDocument/2006/relationships" ref="A38" r:id="rId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641"/>
  <sheetViews>
    <sheetView showGridLines="0" workbookViewId="0">
      <pane ySplit="5" topLeftCell="A6" activePane="bottomLeft" state="frozen"/>
      <selection pane="bottomLeft" activeCell="A1" sqref="A1"/>
    </sheetView>
  </sheetViews>
  <sheetFormatPr baseColWidth="8" defaultRowHeight="15"/>
  <cols>
    <col hidden="1" width="8" customWidth="1" min="1" max="1"/>
    <col width="44" customWidth="1" min="2" max="2"/>
    <col width="30" customWidth="1" min="3" max="3"/>
    <col width="12" customWidth="1" min="4" max="4"/>
    <col width="12" customWidth="1" min="5" max="5"/>
    <col width="12" customWidth="1" min="6" max="6"/>
    <col width="12" customWidth="1" min="7" max="7"/>
    <col width="4" customWidth="1" min="8" max="8"/>
    <col width="44" customWidth="1" min="9" max="9"/>
  </cols>
  <sheetData>
    <row r="1">
      <c r="A1" s="1" t="inlineStr">
        <is>
          <t>Industry benchmarks</t>
        </is>
      </c>
    </row>
    <row r="2">
      <c r="A2" s="2" t="inlineStr">
        <is>
          <t>Medians and quartiles measured from SEC filings of US-listed companies (2025). Built 2026-10-19. SEC data is in the public domain.</t>
        </is>
      </c>
    </row>
    <row r="3">
      <c r="A3" s="3" t="inlineStr">
        <is>
          <t>How the benchmarks are measured</t>
        </is>
      </c>
    </row>
    <row r="5">
      <c r="A5" s="11" t="inlineStr">
        <is>
          <t>Key</t>
        </is>
      </c>
      <c r="B5" s="11" t="inlineStr">
        <is>
          <t>Industry</t>
        </is>
      </c>
      <c r="C5" s="11" t="inlineStr">
        <is>
          <t>Ratio</t>
        </is>
      </c>
      <c r="D5" s="11" t="inlineStr">
        <is>
          <t>Median</t>
        </is>
      </c>
      <c r="E5" s="11" t="inlineStr">
        <is>
          <t>25th percentile</t>
        </is>
      </c>
      <c r="F5" s="11" t="inlineStr">
        <is>
          <t>75th percentile</t>
        </is>
      </c>
      <c r="G5" s="11" t="inlineStr">
        <is>
          <t>Companies</t>
        </is>
      </c>
      <c r="I5" s="11" t="inlineStr">
        <is>
          <t>Industries</t>
        </is>
      </c>
    </row>
    <row r="6">
      <c r="A6" s="2" t="inlineStr">
        <is>
          <t>All US-listed companies|current-ratio</t>
        </is>
      </c>
      <c r="B6" s="23" t="inlineStr">
        <is>
          <t>All US-listed companies</t>
        </is>
      </c>
      <c r="C6" s="23" t="inlineStr">
        <is>
          <t>Current ratio</t>
        </is>
      </c>
      <c r="D6" s="31" t="n">
        <v>1.94</v>
      </c>
      <c r="E6" s="31" t="n">
        <v>1.13</v>
      </c>
      <c r="F6" s="31" t="n">
        <v>3.76</v>
      </c>
      <c r="G6" s="32" t="n">
        <v>3456</v>
      </c>
      <c r="I6" s="23" t="inlineStr">
        <is>
          <t>All US-listed companies</t>
        </is>
      </c>
    </row>
    <row r="7">
      <c r="A7" s="2" t="inlineStr">
        <is>
          <t>Aerospace and defense|current-ratio</t>
        </is>
      </c>
      <c r="B7" s="23" t="inlineStr">
        <is>
          <t>Aerospace and defense</t>
        </is>
      </c>
      <c r="C7" s="23" t="inlineStr">
        <is>
          <t>Current ratio</t>
        </is>
      </c>
      <c r="D7" s="31" t="n">
        <v>3.09</v>
      </c>
      <c r="E7" s="31" t="n">
        <v>1.62</v>
      </c>
      <c r="F7" s="31" t="n">
        <v>4.51</v>
      </c>
      <c r="G7" s="32" t="n">
        <v>49</v>
      </c>
      <c r="I7" s="23" t="inlineStr">
        <is>
          <t>Aerospace and defense</t>
        </is>
      </c>
    </row>
    <row r="8">
      <c r="A8" s="2" t="inlineStr">
        <is>
          <t>Agriculture|current-ratio</t>
        </is>
      </c>
      <c r="B8" s="23" t="inlineStr">
        <is>
          <t>Agriculture</t>
        </is>
      </c>
      <c r="C8" s="23" t="inlineStr">
        <is>
          <t>Current ratio</t>
        </is>
      </c>
      <c r="D8" s="31" t="n">
        <v>1.77</v>
      </c>
      <c r="E8" s="31" t="n">
        <v>1.2</v>
      </c>
      <c r="F8" s="31" t="n">
        <v>2.52</v>
      </c>
      <c r="G8" s="32" t="n">
        <v>18</v>
      </c>
      <c r="I8" s="23" t="inlineStr">
        <is>
          <t>Agriculture</t>
        </is>
      </c>
    </row>
    <row r="9">
      <c r="A9" s="2" t="inlineStr">
        <is>
          <t>Airlines and air freight|current-ratio</t>
        </is>
      </c>
      <c r="B9" s="23" t="inlineStr">
        <is>
          <t>Airlines and air freight</t>
        </is>
      </c>
      <c r="C9" s="23" t="inlineStr">
        <is>
          <t>Current ratio</t>
        </is>
      </c>
      <c r="D9" s="31" t="n">
        <v>0.65</v>
      </c>
      <c r="E9" s="31" t="n">
        <v>0.48</v>
      </c>
      <c r="F9" s="31" t="n">
        <v>0.95</v>
      </c>
      <c r="G9" s="32" t="n">
        <v>19</v>
      </c>
      <c r="I9" s="23" t="inlineStr">
        <is>
          <t>Airlines and air freight</t>
        </is>
      </c>
    </row>
    <row r="10">
      <c r="A10" s="2" t="inlineStr">
        <is>
          <t>Apparel and footwear retail|current-ratio</t>
        </is>
      </c>
      <c r="B10" s="23" t="inlineStr">
        <is>
          <t>Apparel and footwear retail</t>
        </is>
      </c>
      <c r="C10" s="23" t="inlineStr">
        <is>
          <t>Current ratio</t>
        </is>
      </c>
      <c r="D10" s="31" t="n">
        <v>1.49</v>
      </c>
      <c r="E10" s="31" t="n">
        <v>1.21</v>
      </c>
      <c r="F10" s="31" t="n">
        <v>1.63</v>
      </c>
      <c r="G10" s="32" t="n">
        <v>23</v>
      </c>
      <c r="I10" s="23" t="inlineStr">
        <is>
          <t>Apparel and footwear retail</t>
        </is>
      </c>
    </row>
    <row r="11">
      <c r="A11" s="2" t="inlineStr">
        <is>
          <t>Apparel, textiles and footwear|current-ratio</t>
        </is>
      </c>
      <c r="B11" s="23" t="inlineStr">
        <is>
          <t>Apparel, textiles and footwear</t>
        </is>
      </c>
      <c r="C11" s="23" t="inlineStr">
        <is>
          <t>Current ratio</t>
        </is>
      </c>
      <c r="D11" s="31" t="n">
        <v>2.08</v>
      </c>
      <c r="E11" s="31" t="n">
        <v>1.54</v>
      </c>
      <c r="F11" s="31" t="n">
        <v>2.62</v>
      </c>
      <c r="G11" s="32" t="n">
        <v>36</v>
      </c>
      <c r="I11" s="23" t="inlineStr">
        <is>
          <t>Apparel, textiles and footwear</t>
        </is>
      </c>
    </row>
    <row r="12">
      <c r="A12" s="2" t="inlineStr">
        <is>
          <t>Auto dealers and gas stations|current-ratio</t>
        </is>
      </c>
      <c r="B12" s="23" t="inlineStr">
        <is>
          <t>Auto dealers and gas stations</t>
        </is>
      </c>
      <c r="C12" s="23" t="inlineStr">
        <is>
          <t>Current ratio</t>
        </is>
      </c>
      <c r="D12" s="31" t="n">
        <v>1.11</v>
      </c>
      <c r="E12" s="31" t="n">
        <v>0.88</v>
      </c>
      <c r="F12" s="31" t="n">
        <v>1.35</v>
      </c>
      <c r="G12" s="32" t="n">
        <v>22</v>
      </c>
      <c r="I12" s="23" t="inlineStr">
        <is>
          <t>Auto dealers and gas stations</t>
        </is>
      </c>
    </row>
    <row r="13">
      <c r="A13" s="2" t="inlineStr">
        <is>
          <t>Business services|current-ratio</t>
        </is>
      </c>
      <c r="B13" s="23" t="inlineStr">
        <is>
          <t>Business services</t>
        </is>
      </c>
      <c r="C13" s="23" t="inlineStr">
        <is>
          <t>Current ratio</t>
        </is>
      </c>
      <c r="D13" s="31" t="n">
        <v>1.5</v>
      </c>
      <c r="E13" s="31" t="n">
        <v>1.03</v>
      </c>
      <c r="F13" s="31" t="n">
        <v>2.34</v>
      </c>
      <c r="G13" s="32" t="n">
        <v>153</v>
      </c>
      <c r="I13" s="23" t="inlineStr">
        <is>
          <t>Banks and lenders</t>
        </is>
      </c>
    </row>
    <row r="14">
      <c r="A14" s="2" t="inlineStr">
        <is>
          <t>Chemicals and personal care|current-ratio</t>
        </is>
      </c>
      <c r="B14" s="23" t="inlineStr">
        <is>
          <t>Chemicals and personal care</t>
        </is>
      </c>
      <c r="C14" s="23" t="inlineStr">
        <is>
          <t>Current ratio</t>
        </is>
      </c>
      <c r="D14" s="31" t="n">
        <v>2.07</v>
      </c>
      <c r="E14" s="31" t="n">
        <v>1.37</v>
      </c>
      <c r="F14" s="31" t="n">
        <v>2.98</v>
      </c>
      <c r="G14" s="32" t="n">
        <v>99</v>
      </c>
      <c r="I14" s="23" t="inlineStr">
        <is>
          <t>Brokers and asset managers</t>
        </is>
      </c>
    </row>
    <row r="15">
      <c r="A15" s="2" t="inlineStr">
        <is>
          <t>Computers and hardware|current-ratio</t>
        </is>
      </c>
      <c r="B15" s="23" t="inlineStr">
        <is>
          <t>Computers and hardware</t>
        </is>
      </c>
      <c r="C15" s="23" t="inlineStr">
        <is>
          <t>Current ratio</t>
        </is>
      </c>
      <c r="D15" s="31" t="n">
        <v>1.45</v>
      </c>
      <c r="E15" s="31" t="n">
        <v>1.02</v>
      </c>
      <c r="F15" s="31" t="n">
        <v>2.97</v>
      </c>
      <c r="G15" s="32" t="n">
        <v>53</v>
      </c>
      <c r="I15" s="23" t="inlineStr">
        <is>
          <t>Building materials and metals</t>
        </is>
      </c>
    </row>
    <row r="16">
      <c r="A16" s="2" t="inlineStr">
        <is>
          <t>Construction|current-ratio</t>
        </is>
      </c>
      <c r="B16" s="23" t="inlineStr">
        <is>
          <t>Construction</t>
        </is>
      </c>
      <c r="C16" s="23" t="inlineStr">
        <is>
          <t>Current ratio</t>
        </is>
      </c>
      <c r="D16" s="31" t="n">
        <v>1.36</v>
      </c>
      <c r="E16" s="31" t="n">
        <v>1.17</v>
      </c>
      <c r="F16" s="31" t="n">
        <v>1.85</v>
      </c>
      <c r="G16" s="32" t="n">
        <v>39</v>
      </c>
      <c r="I16" s="23" t="inlineStr">
        <is>
          <t>Business services</t>
        </is>
      </c>
    </row>
    <row r="17">
      <c r="A17" s="2" t="inlineStr">
        <is>
          <t>Personal and repair services|current-ratio</t>
        </is>
      </c>
      <c r="B17" s="23" t="inlineStr">
        <is>
          <t>Personal and repair services</t>
        </is>
      </c>
      <c r="C17" s="23" t="inlineStr">
        <is>
          <t>Current ratio</t>
        </is>
      </c>
      <c r="D17" s="31" t="n">
        <v>0.92</v>
      </c>
      <c r="E17" s="31" t="n">
        <v>0.68</v>
      </c>
      <c r="F17" s="31" t="n">
        <v>1.63</v>
      </c>
      <c r="G17" s="32" t="n">
        <v>23</v>
      </c>
      <c r="I17" s="23" t="inlineStr">
        <is>
          <t>Chemicals and personal care</t>
        </is>
      </c>
    </row>
    <row r="18">
      <c r="A18" s="2" t="inlineStr">
        <is>
          <t>Education|current-ratio</t>
        </is>
      </c>
      <c r="B18" s="23" t="inlineStr">
        <is>
          <t>Education</t>
        </is>
      </c>
      <c r="C18" s="23" t="inlineStr">
        <is>
          <t>Current ratio</t>
        </is>
      </c>
      <c r="D18" s="31" t="n">
        <v>1.67</v>
      </c>
      <c r="E18" s="31" t="n">
        <v>0.9399999999999999</v>
      </c>
      <c r="F18" s="31" t="n">
        <v>3.46</v>
      </c>
      <c r="G18" s="32" t="n">
        <v>33</v>
      </c>
      <c r="I18" s="23" t="inlineStr">
        <is>
          <t>Computers and hardware</t>
        </is>
      </c>
    </row>
    <row r="19">
      <c r="A19" s="2" t="inlineStr">
        <is>
          <t>Electrical and communications equipment|current-ratio</t>
        </is>
      </c>
      <c r="B19" s="23" t="inlineStr">
        <is>
          <t>Electrical and communications equipment</t>
        </is>
      </c>
      <c r="C19" s="23" t="inlineStr">
        <is>
          <t>Current ratio</t>
        </is>
      </c>
      <c r="D19" s="31" t="n">
        <v>2.05</v>
      </c>
      <c r="E19" s="31" t="n">
        <v>1.33</v>
      </c>
      <c r="F19" s="31" t="n">
        <v>3.48</v>
      </c>
      <c r="G19" s="32" t="n">
        <v>117</v>
      </c>
      <c r="I19" s="23" t="inlineStr">
        <is>
          <t>Construction</t>
        </is>
      </c>
    </row>
    <row r="20">
      <c r="A20" s="2" t="inlineStr">
        <is>
          <t>Food, beverage and tobacco|current-ratio</t>
        </is>
      </c>
      <c r="B20" s="23" t="inlineStr">
        <is>
          <t>Food, beverage and tobacco</t>
        </is>
      </c>
      <c r="C20" s="23" t="inlineStr">
        <is>
          <t>Current ratio</t>
        </is>
      </c>
      <c r="D20" s="31" t="n">
        <v>1.52</v>
      </c>
      <c r="E20" s="31" t="n">
        <v>0.87</v>
      </c>
      <c r="F20" s="31" t="n">
        <v>2.73</v>
      </c>
      <c r="G20" s="32" t="n">
        <v>84</v>
      </c>
      <c r="I20" s="23" t="inlineStr">
        <is>
          <t>Education</t>
        </is>
      </c>
    </row>
    <row r="21">
      <c r="A21" s="2" t="inlineStr">
        <is>
          <t>General merchandise and home retail|current-ratio</t>
        </is>
      </c>
      <c r="B21" s="23" t="inlineStr">
        <is>
          <t>General merchandise and home retail</t>
        </is>
      </c>
      <c r="C21" s="23" t="inlineStr">
        <is>
          <t>Current ratio</t>
        </is>
      </c>
      <c r="D21" s="31" t="n">
        <v>1.33</v>
      </c>
      <c r="E21" s="31" t="n">
        <v>1.07</v>
      </c>
      <c r="F21" s="31" t="n">
        <v>1.84</v>
      </c>
      <c r="G21" s="32" t="n">
        <v>31</v>
      </c>
      <c r="I21" s="23" t="inlineStr">
        <is>
          <t>Electrical and communications equipment</t>
        </is>
      </c>
    </row>
    <row r="22">
      <c r="A22" s="2" t="inlineStr">
        <is>
          <t>Healthcare services|current-ratio</t>
        </is>
      </c>
      <c r="B22" s="23" t="inlineStr">
        <is>
          <t>Healthcare services</t>
        </is>
      </c>
      <c r="C22" s="23" t="inlineStr">
        <is>
          <t>Current ratio</t>
        </is>
      </c>
      <c r="D22" s="31" t="n">
        <v>1.66</v>
      </c>
      <c r="E22" s="31" t="n">
        <v>1.07</v>
      </c>
      <c r="F22" s="31" t="n">
        <v>3.38</v>
      </c>
      <c r="G22" s="32" t="n">
        <v>77</v>
      </c>
      <c r="I22" s="23" t="inlineStr">
        <is>
          <t>Engineering, research and consulting</t>
        </is>
      </c>
    </row>
    <row r="23">
      <c r="A23" s="2" t="inlineStr">
        <is>
          <t>Hotels, entertainment and leisure|current-ratio</t>
        </is>
      </c>
      <c r="B23" s="23" t="inlineStr">
        <is>
          <t>Hotels, entertainment and leisure</t>
        </is>
      </c>
      <c r="C23" s="23" t="inlineStr">
        <is>
          <t>Current ratio</t>
        </is>
      </c>
      <c r="D23" s="31" t="n">
        <v>0.8100000000000001</v>
      </c>
      <c r="E23" s="31" t="n">
        <v>0.62</v>
      </c>
      <c r="F23" s="31" t="n">
        <v>1.22</v>
      </c>
      <c r="G23" s="32" t="n">
        <v>74</v>
      </c>
      <c r="I23" s="23" t="inlineStr">
        <is>
          <t>Fabricated metal products</t>
        </is>
      </c>
    </row>
    <row r="24">
      <c r="A24" s="2" t="inlineStr">
        <is>
          <t>Scientific and measuring instruments|current-ratio</t>
        </is>
      </c>
      <c r="B24" s="23" t="inlineStr">
        <is>
          <t>Scientific and measuring instruments</t>
        </is>
      </c>
      <c r="C24" s="23" t="inlineStr">
        <is>
          <t>Current ratio</t>
        </is>
      </c>
      <c r="D24" s="31" t="n">
        <v>2.6</v>
      </c>
      <c r="E24" s="31" t="n">
        <v>1.73</v>
      </c>
      <c r="F24" s="31" t="n">
        <v>4.46</v>
      </c>
      <c r="G24" s="32" t="n">
        <v>69</v>
      </c>
      <c r="I24" s="23" t="inlineStr">
        <is>
          <t>Food, beverage and tobacco</t>
        </is>
      </c>
    </row>
    <row r="25">
      <c r="A25" s="2" t="inlineStr">
        <is>
          <t>Industrial machinery|current-ratio</t>
        </is>
      </c>
      <c r="B25" s="23" t="inlineStr">
        <is>
          <t>Industrial machinery</t>
        </is>
      </c>
      <c r="C25" s="23" t="inlineStr">
        <is>
          <t>Current ratio</t>
        </is>
      </c>
      <c r="D25" s="31" t="n">
        <v>2.26</v>
      </c>
      <c r="E25" s="31" t="n">
        <v>1.67</v>
      </c>
      <c r="F25" s="31" t="n">
        <v>2.96</v>
      </c>
      <c r="G25" s="32" t="n">
        <v>113</v>
      </c>
      <c r="I25" s="23" t="inlineStr">
        <is>
          <t>General merchandise and home retail</t>
        </is>
      </c>
    </row>
    <row r="26">
      <c r="A26" s="2" t="inlineStr">
        <is>
          <t>Building materials and metals|current-ratio</t>
        </is>
      </c>
      <c r="B26" s="23" t="inlineStr">
        <is>
          <t>Building materials and metals</t>
        </is>
      </c>
      <c r="C26" s="23" t="inlineStr">
        <is>
          <t>Current ratio</t>
        </is>
      </c>
      <c r="D26" s="31" t="n">
        <v>2</v>
      </c>
      <c r="E26" s="31" t="n">
        <v>1.61</v>
      </c>
      <c r="F26" s="31" t="n">
        <v>3.29</v>
      </c>
      <c r="G26" s="32" t="n">
        <v>48</v>
      </c>
      <c r="I26" s="23" t="inlineStr">
        <is>
          <t>Healthcare services</t>
        </is>
      </c>
    </row>
    <row r="27">
      <c r="A27" s="2" t="inlineStr">
        <is>
          <t>Medical devices and supplies|current-ratio</t>
        </is>
      </c>
      <c r="B27" s="23" t="inlineStr">
        <is>
          <t>Medical devices and supplies</t>
        </is>
      </c>
      <c r="C27" s="23" t="inlineStr">
        <is>
          <t>Current ratio</t>
        </is>
      </c>
      <c r="D27" s="31" t="n">
        <v>3.02</v>
      </c>
      <c r="E27" s="31" t="n">
        <v>1.73</v>
      </c>
      <c r="F27" s="31" t="n">
        <v>5.55</v>
      </c>
      <c r="G27" s="32" t="n">
        <v>181</v>
      </c>
      <c r="I27" s="23" t="inlineStr">
        <is>
          <t>Hotels, entertainment and leisure</t>
        </is>
      </c>
    </row>
    <row r="28">
      <c r="A28" s="2" t="inlineStr">
        <is>
          <t>Fabricated metal products|current-ratio</t>
        </is>
      </c>
      <c r="B28" s="23" t="inlineStr">
        <is>
          <t>Fabricated metal products</t>
        </is>
      </c>
      <c r="C28" s="23" t="inlineStr">
        <is>
          <t>Current ratio</t>
        </is>
      </c>
      <c r="D28" s="31" t="n">
        <v>2.52</v>
      </c>
      <c r="E28" s="31" t="n">
        <v>1.46</v>
      </c>
      <c r="F28" s="31" t="n">
        <v>4.07</v>
      </c>
      <c r="G28" s="32" t="n">
        <v>52</v>
      </c>
      <c r="I28" s="23" t="inlineStr">
        <is>
          <t>Industrial machinery</t>
        </is>
      </c>
    </row>
    <row r="29">
      <c r="A29" s="2" t="inlineStr">
        <is>
          <t>Mining|current-ratio</t>
        </is>
      </c>
      <c r="B29" s="23" t="inlineStr">
        <is>
          <t>Mining</t>
        </is>
      </c>
      <c r="C29" s="23" t="inlineStr">
        <is>
          <t>Current ratio</t>
        </is>
      </c>
      <c r="D29" s="31" t="n">
        <v>3.46</v>
      </c>
      <c r="E29" s="31" t="n">
        <v>1.88</v>
      </c>
      <c r="F29" s="31" t="n">
        <v>7.84</v>
      </c>
      <c r="G29" s="32" t="n">
        <v>62</v>
      </c>
      <c r="I29" s="23" t="inlineStr">
        <is>
          <t>Insurance</t>
        </is>
      </c>
    </row>
    <row r="30">
      <c r="A30" s="2" t="inlineStr">
        <is>
          <t>Oil and gas production|current-ratio</t>
        </is>
      </c>
      <c r="B30" s="23" t="inlineStr">
        <is>
          <t>Oil and gas production</t>
        </is>
      </c>
      <c r="C30" s="23" t="inlineStr">
        <is>
          <t>Current ratio</t>
        </is>
      </c>
      <c r="D30" s="31" t="n">
        <v>0.91</v>
      </c>
      <c r="E30" s="31" t="n">
        <v>0.66</v>
      </c>
      <c r="F30" s="31" t="n">
        <v>1.57</v>
      </c>
      <c r="G30" s="32" t="n">
        <v>69</v>
      </c>
      <c r="I30" s="23" t="inlineStr">
        <is>
          <t>Medical devices and supplies</t>
        </is>
      </c>
    </row>
    <row r="31">
      <c r="A31" s="2" t="inlineStr">
        <is>
          <t>Oil and gas services|current-ratio</t>
        </is>
      </c>
      <c r="B31" s="23" t="inlineStr">
        <is>
          <t>Oil and gas services</t>
        </is>
      </c>
      <c r="C31" s="23" t="inlineStr">
        <is>
          <t>Current ratio</t>
        </is>
      </c>
      <c r="D31" s="31" t="n">
        <v>1.71</v>
      </c>
      <c r="E31" s="31" t="n">
        <v>1.3</v>
      </c>
      <c r="F31" s="31" t="n">
        <v>2.04</v>
      </c>
      <c r="G31" s="32" t="n">
        <v>30</v>
      </c>
      <c r="I31" s="23" t="inlineStr">
        <is>
          <t>Mining</t>
        </is>
      </c>
    </row>
    <row r="32">
      <c r="A32" s="2" t="inlineStr">
        <is>
          <t>Other manufacturing|current-ratio</t>
        </is>
      </c>
      <c r="B32" s="23" t="inlineStr">
        <is>
          <t>Other manufacturing</t>
        </is>
      </c>
      <c r="C32" s="23" t="inlineStr">
        <is>
          <t>Current ratio</t>
        </is>
      </c>
      <c r="D32" s="31" t="n">
        <v>2.06</v>
      </c>
      <c r="E32" s="31" t="n">
        <v>1.51</v>
      </c>
      <c r="F32" s="31" t="n">
        <v>2.83</v>
      </c>
      <c r="G32" s="32" t="n">
        <v>32</v>
      </c>
      <c r="I32" s="23" t="inlineStr">
        <is>
          <t>Motor vehicles and transport equipment</t>
        </is>
      </c>
    </row>
    <row r="33">
      <c r="A33" s="2" t="inlineStr">
        <is>
          <t>Paper, wood and furniture|current-ratio</t>
        </is>
      </c>
      <c r="B33" s="23" t="inlineStr">
        <is>
          <t>Paper, wood and furniture</t>
        </is>
      </c>
      <c r="C33" s="23" t="inlineStr">
        <is>
          <t>Current ratio</t>
        </is>
      </c>
      <c r="D33" s="31" t="n">
        <v>1.89</v>
      </c>
      <c r="E33" s="31" t="n">
        <v>1.41</v>
      </c>
      <c r="F33" s="31" t="n">
        <v>2.75</v>
      </c>
      <c r="G33" s="32" t="n">
        <v>39</v>
      </c>
      <c r="I33" s="23" t="inlineStr">
        <is>
          <t>Oil and gas production</t>
        </is>
      </c>
    </row>
    <row r="34">
      <c r="A34" s="2" t="inlineStr">
        <is>
          <t>Pharmaceuticals and biotech|current-ratio</t>
        </is>
      </c>
      <c r="B34" s="23" t="inlineStr">
        <is>
          <t>Pharmaceuticals and biotech</t>
        </is>
      </c>
      <c r="C34" s="23" t="inlineStr">
        <is>
          <t>Current ratio</t>
        </is>
      </c>
      <c r="D34" s="31" t="n">
        <v>4.39</v>
      </c>
      <c r="E34" s="31" t="n">
        <v>2.23</v>
      </c>
      <c r="F34" s="31" t="n">
        <v>9.039999999999999</v>
      </c>
      <c r="G34" s="32" t="n">
        <v>605</v>
      </c>
      <c r="I34" s="23" t="inlineStr">
        <is>
          <t>Oil and gas services</t>
        </is>
      </c>
    </row>
    <row r="35">
      <c r="A35" s="2" t="inlineStr">
        <is>
          <t>Printing and publishing|current-ratio</t>
        </is>
      </c>
      <c r="B35" s="23" t="inlineStr">
        <is>
          <t>Printing and publishing</t>
        </is>
      </c>
      <c r="C35" s="23" t="inlineStr">
        <is>
          <t>Current ratio</t>
        </is>
      </c>
      <c r="D35" s="31" t="n">
        <v>1.54</v>
      </c>
      <c r="E35" s="31" t="n">
        <v>0.83</v>
      </c>
      <c r="F35" s="31" t="n">
        <v>1.81</v>
      </c>
      <c r="G35" s="32" t="n">
        <v>17</v>
      </c>
      <c r="I35" s="23" t="inlineStr">
        <is>
          <t>Online and specialty retail</t>
        </is>
      </c>
    </row>
    <row r="36">
      <c r="A36" s="2" t="inlineStr">
        <is>
          <t>Engineering, research and consulting|current-ratio</t>
        </is>
      </c>
      <c r="B36" s="23" t="inlineStr">
        <is>
          <t>Engineering, research and consulting</t>
        </is>
      </c>
      <c r="C36" s="23" t="inlineStr">
        <is>
          <t>Current ratio</t>
        </is>
      </c>
      <c r="D36" s="31" t="n">
        <v>1.43</v>
      </c>
      <c r="E36" s="31" t="n">
        <v>1.05</v>
      </c>
      <c r="F36" s="31" t="n">
        <v>2.65</v>
      </c>
      <c r="G36" s="32" t="n">
        <v>55</v>
      </c>
      <c r="I36" s="23" t="inlineStr">
        <is>
          <t>Other manufacturing</t>
        </is>
      </c>
    </row>
    <row r="37">
      <c r="A37" s="2" t="inlineStr">
        <is>
          <t>Restaurants|current-ratio</t>
        </is>
      </c>
      <c r="B37" s="23" t="inlineStr">
        <is>
          <t>Restaurants</t>
        </is>
      </c>
      <c r="C37" s="23" t="inlineStr">
        <is>
          <t>Current ratio</t>
        </is>
      </c>
      <c r="D37" s="31" t="n">
        <v>0.96</v>
      </c>
      <c r="E37" s="31" t="n">
        <v>0.44</v>
      </c>
      <c r="F37" s="31" t="n">
        <v>1.55</v>
      </c>
      <c r="G37" s="32" t="n">
        <v>47</v>
      </c>
      <c r="I37" s="23" t="inlineStr">
        <is>
          <t>Paper, wood and furniture</t>
        </is>
      </c>
    </row>
    <row r="38">
      <c r="A38" s="2" t="inlineStr">
        <is>
          <t>Semiconductors and electronic components|current-ratio</t>
        </is>
      </c>
      <c r="B38" s="23" t="inlineStr">
        <is>
          <t>Semiconductors and electronic components</t>
        </is>
      </c>
      <c r="C38" s="23" t="inlineStr">
        <is>
          <t>Current ratio</t>
        </is>
      </c>
      <c r="D38" s="31" t="n">
        <v>2.78</v>
      </c>
      <c r="E38" s="31" t="n">
        <v>2.03</v>
      </c>
      <c r="F38" s="31" t="n">
        <v>4.67</v>
      </c>
      <c r="G38" s="32" t="n">
        <v>123</v>
      </c>
      <c r="I38" s="23" t="inlineStr">
        <is>
          <t>Personal and repair services</t>
        </is>
      </c>
    </row>
    <row r="39">
      <c r="A39" s="2" t="inlineStr">
        <is>
          <t>Software and IT services|current-ratio</t>
        </is>
      </c>
      <c r="B39" s="23" t="inlineStr">
        <is>
          <t>Software and IT services</t>
        </is>
      </c>
      <c r="C39" s="23" t="inlineStr">
        <is>
          <t>Current ratio</t>
        </is>
      </c>
      <c r="D39" s="31" t="n">
        <v>1.79</v>
      </c>
      <c r="E39" s="31" t="n">
        <v>1.06</v>
      </c>
      <c r="F39" s="31" t="n">
        <v>3.3</v>
      </c>
      <c r="G39" s="32" t="n">
        <v>393</v>
      </c>
      <c r="I39" s="23" t="inlineStr">
        <is>
          <t>Pharmaceuticals and biotech</t>
        </is>
      </c>
    </row>
    <row r="40">
      <c r="A40" s="2" t="inlineStr">
        <is>
          <t>Online and specialty retail|current-ratio</t>
        </is>
      </c>
      <c r="B40" s="23" t="inlineStr">
        <is>
          <t>Online and specialty retail</t>
        </is>
      </c>
      <c r="C40" s="23" t="inlineStr">
        <is>
          <t>Current ratio</t>
        </is>
      </c>
      <c r="D40" s="31" t="n">
        <v>1.28</v>
      </c>
      <c r="E40" s="31" t="n">
        <v>0.96</v>
      </c>
      <c r="F40" s="31" t="n">
        <v>1.69</v>
      </c>
      <c r="G40" s="32" t="n">
        <v>66</v>
      </c>
      <c r="I40" s="23" t="inlineStr">
        <is>
          <t>Printing and publishing</t>
        </is>
      </c>
    </row>
    <row r="41">
      <c r="A41" s="2" t="inlineStr">
        <is>
          <t>Telecommunications and media distribution|current-ratio</t>
        </is>
      </c>
      <c r="B41" s="23" t="inlineStr">
        <is>
          <t>Telecommunications and media distribution</t>
        </is>
      </c>
      <c r="C41" s="23" t="inlineStr">
        <is>
          <t>Current ratio</t>
        </is>
      </c>
      <c r="D41" s="31" t="n">
        <v>1.51</v>
      </c>
      <c r="E41" s="31" t="n">
        <v>1</v>
      </c>
      <c r="F41" s="31" t="n">
        <v>2.42</v>
      </c>
      <c r="G41" s="32" t="n">
        <v>66</v>
      </c>
      <c r="I41" s="23" t="inlineStr">
        <is>
          <t>Real estate and REITs</t>
        </is>
      </c>
    </row>
    <row r="42">
      <c r="A42" s="2" t="inlineStr">
        <is>
          <t>Transportation and logistics|current-ratio</t>
        </is>
      </c>
      <c r="B42" s="23" t="inlineStr">
        <is>
          <t>Transportation and logistics</t>
        </is>
      </c>
      <c r="C42" s="23" t="inlineStr">
        <is>
          <t>Current ratio</t>
        </is>
      </c>
      <c r="D42" s="31" t="n">
        <v>1.46</v>
      </c>
      <c r="E42" s="31" t="n">
        <v>0.95</v>
      </c>
      <c r="F42" s="31" t="n">
        <v>2.25</v>
      </c>
      <c r="G42" s="32" t="n">
        <v>108</v>
      </c>
      <c r="I42" s="23" t="inlineStr">
        <is>
          <t>Restaurants</t>
        </is>
      </c>
    </row>
    <row r="43">
      <c r="A43" s="2" t="inlineStr">
        <is>
          <t>Utilities and waste services|current-ratio</t>
        </is>
      </c>
      <c r="B43" s="23" t="inlineStr">
        <is>
          <t>Utilities and waste services</t>
        </is>
      </c>
      <c r="C43" s="23" t="inlineStr">
        <is>
          <t>Current ratio</t>
        </is>
      </c>
      <c r="D43" s="31" t="n">
        <v>0.8100000000000001</v>
      </c>
      <c r="E43" s="31" t="n">
        <v>0.65</v>
      </c>
      <c r="F43" s="31" t="n">
        <v>1.2</v>
      </c>
      <c r="G43" s="32" t="n">
        <v>119</v>
      </c>
      <c r="I43" s="23" t="inlineStr">
        <is>
          <t>Scientific and measuring instruments</t>
        </is>
      </c>
    </row>
    <row r="44">
      <c r="A44" s="2" t="inlineStr">
        <is>
          <t>Motor vehicles and transport equipment|current-ratio</t>
        </is>
      </c>
      <c r="B44" s="23" t="inlineStr">
        <is>
          <t>Motor vehicles and transport equipment</t>
        </is>
      </c>
      <c r="C44" s="23" t="inlineStr">
        <is>
          <t>Current ratio</t>
        </is>
      </c>
      <c r="D44" s="31" t="n">
        <v>1.81</v>
      </c>
      <c r="E44" s="31" t="n">
        <v>1.25</v>
      </c>
      <c r="F44" s="31" t="n">
        <v>2.5</v>
      </c>
      <c r="G44" s="32" t="n">
        <v>76</v>
      </c>
      <c r="I44" s="23" t="inlineStr">
        <is>
          <t>Semiconductors and electronic components</t>
        </is>
      </c>
    </row>
    <row r="45">
      <c r="A45" s="2" t="inlineStr">
        <is>
          <t>Wholesale distribution|current-ratio</t>
        </is>
      </c>
      <c r="B45" s="23" t="inlineStr">
        <is>
          <t>Wholesale distribution</t>
        </is>
      </c>
      <c r="C45" s="23" t="inlineStr">
        <is>
          <t>Current ratio</t>
        </is>
      </c>
      <c r="D45" s="31" t="n">
        <v>1.87</v>
      </c>
      <c r="E45" s="31" t="n">
        <v>1.16</v>
      </c>
      <c r="F45" s="31" t="n">
        <v>2.83</v>
      </c>
      <c r="G45" s="32" t="n">
        <v>97</v>
      </c>
      <c r="I45" s="23" t="inlineStr">
        <is>
          <t>Software and IT services</t>
        </is>
      </c>
    </row>
    <row r="46">
      <c r="A46" s="2" t="inlineStr">
        <is>
          <t>All US-listed companies|quick-ratio</t>
        </is>
      </c>
      <c r="B46" s="23" t="inlineStr">
        <is>
          <t>All US-listed companies</t>
        </is>
      </c>
      <c r="C46" s="23" t="inlineStr">
        <is>
          <t>Quick ratio</t>
        </is>
      </c>
      <c r="D46" s="31" t="n">
        <v>1.07</v>
      </c>
      <c r="E46" s="31" t="n">
        <v>0.6</v>
      </c>
      <c r="F46" s="31" t="n">
        <v>2.07</v>
      </c>
      <c r="G46" s="32" t="n">
        <v>2596</v>
      </c>
      <c r="I46" s="23" t="inlineStr">
        <is>
          <t>Telecommunications and media distribution</t>
        </is>
      </c>
    </row>
    <row r="47">
      <c r="A47" s="2" t="inlineStr">
        <is>
          <t>Aerospace and defense|quick-ratio</t>
        </is>
      </c>
      <c r="B47" s="23" t="inlineStr">
        <is>
          <t>Aerospace and defense</t>
        </is>
      </c>
      <c r="C47" s="23" t="inlineStr">
        <is>
          <t>Quick ratio</t>
        </is>
      </c>
      <c r="D47" s="31" t="n">
        <v>1.28</v>
      </c>
      <c r="E47" s="31" t="n">
        <v>0.78</v>
      </c>
      <c r="F47" s="31" t="n">
        <v>2.83</v>
      </c>
      <c r="G47" s="32" t="n">
        <v>44</v>
      </c>
      <c r="I47" s="23" t="inlineStr">
        <is>
          <t>Transportation and logistics</t>
        </is>
      </c>
    </row>
    <row r="48">
      <c r="A48" s="2" t="inlineStr">
        <is>
          <t>Apparel and footwear retail|quick-ratio</t>
        </is>
      </c>
      <c r="B48" s="23" t="inlineStr">
        <is>
          <t>Apparel and footwear retail</t>
        </is>
      </c>
      <c r="C48" s="23" t="inlineStr">
        <is>
          <t>Quick ratio</t>
        </is>
      </c>
      <c r="D48" s="31" t="n">
        <v>0.51</v>
      </c>
      <c r="E48" s="31" t="n">
        <v>0.32</v>
      </c>
      <c r="F48" s="31" t="n">
        <v>0.78</v>
      </c>
      <c r="G48" s="32" t="n">
        <v>19</v>
      </c>
      <c r="I48" s="23" t="inlineStr">
        <is>
          <t>Utilities and waste services</t>
        </is>
      </c>
    </row>
    <row r="49">
      <c r="A49" s="2" t="inlineStr">
        <is>
          <t>Apparel, textiles and footwear|quick-ratio</t>
        </is>
      </c>
      <c r="B49" s="23" t="inlineStr">
        <is>
          <t>Apparel, textiles and footwear</t>
        </is>
      </c>
      <c r="C49" s="23" t="inlineStr">
        <is>
          <t>Quick ratio</t>
        </is>
      </c>
      <c r="D49" s="31" t="n">
        <v>0.82</v>
      </c>
      <c r="E49" s="31" t="n">
        <v>0.58</v>
      </c>
      <c r="F49" s="31" t="n">
        <v>1.27</v>
      </c>
      <c r="G49" s="32" t="n">
        <v>33</v>
      </c>
      <c r="I49" s="23" t="inlineStr">
        <is>
          <t>Wholesale distribution</t>
        </is>
      </c>
    </row>
    <row r="50">
      <c r="A50" s="2" t="inlineStr">
        <is>
          <t>Auto dealers and gas stations|quick-ratio</t>
        </is>
      </c>
      <c r="B50" s="23" t="inlineStr">
        <is>
          <t>Auto dealers and gas stations</t>
        </is>
      </c>
      <c r="C50" s="23" t="inlineStr">
        <is>
          <t>Quick ratio</t>
        </is>
      </c>
      <c r="D50" s="31" t="n">
        <v>0.18</v>
      </c>
      <c r="E50" s="31" t="n">
        <v>0.12</v>
      </c>
      <c r="F50" s="31" t="n">
        <v>0.29</v>
      </c>
      <c r="G50" s="32" t="n">
        <v>15</v>
      </c>
    </row>
    <row r="51">
      <c r="A51" s="2" t="inlineStr">
        <is>
          <t>Business services|quick-ratio</t>
        </is>
      </c>
      <c r="B51" s="23" t="inlineStr">
        <is>
          <t>Business services</t>
        </is>
      </c>
      <c r="C51" s="23" t="inlineStr">
        <is>
          <t>Quick ratio</t>
        </is>
      </c>
      <c r="D51" s="31" t="n">
        <v>0.96</v>
      </c>
      <c r="E51" s="31" t="n">
        <v>0.64</v>
      </c>
      <c r="F51" s="31" t="n">
        <v>1.62</v>
      </c>
      <c r="G51" s="32" t="n">
        <v>130</v>
      </c>
    </row>
    <row r="52">
      <c r="A52" s="2" t="inlineStr">
        <is>
          <t>Chemicals and personal care|quick-ratio</t>
        </is>
      </c>
      <c r="B52" s="23" t="inlineStr">
        <is>
          <t>Chemicals and personal care</t>
        </is>
      </c>
      <c r="C52" s="23" t="inlineStr">
        <is>
          <t>Quick ratio</t>
        </is>
      </c>
      <c r="D52" s="31" t="n">
        <v>1.09</v>
      </c>
      <c r="E52" s="31" t="n">
        <v>0.66</v>
      </c>
      <c r="F52" s="31" t="n">
        <v>1.81</v>
      </c>
      <c r="G52" s="32" t="n">
        <v>70</v>
      </c>
    </row>
    <row r="53">
      <c r="A53" s="2" t="inlineStr">
        <is>
          <t>Computers and hardware|quick-ratio</t>
        </is>
      </c>
      <c r="B53" s="23" t="inlineStr">
        <is>
          <t>Computers and hardware</t>
        </is>
      </c>
      <c r="C53" s="23" t="inlineStr">
        <is>
          <t>Quick ratio</t>
        </is>
      </c>
      <c r="D53" s="31" t="n">
        <v>0.87</v>
      </c>
      <c r="E53" s="31" t="n">
        <v>0.61</v>
      </c>
      <c r="F53" s="31" t="n">
        <v>2.05</v>
      </c>
      <c r="G53" s="32" t="n">
        <v>49</v>
      </c>
    </row>
    <row r="54">
      <c r="A54" s="2" t="inlineStr">
        <is>
          <t>Construction|quick-ratio</t>
        </is>
      </c>
      <c r="B54" s="23" t="inlineStr">
        <is>
          <t>Construction</t>
        </is>
      </c>
      <c r="C54" s="23" t="inlineStr">
        <is>
          <t>Quick ratio</t>
        </is>
      </c>
      <c r="D54" s="31" t="n">
        <v>0.91</v>
      </c>
      <c r="E54" s="31" t="n">
        <v>0.66</v>
      </c>
      <c r="F54" s="31" t="n">
        <v>1.28</v>
      </c>
      <c r="G54" s="32" t="n">
        <v>28</v>
      </c>
    </row>
    <row r="55">
      <c r="A55" s="2" t="inlineStr">
        <is>
          <t>Personal and repair services|quick-ratio</t>
        </is>
      </c>
      <c r="B55" s="23" t="inlineStr">
        <is>
          <t>Personal and repair services</t>
        </is>
      </c>
      <c r="C55" s="23" t="inlineStr">
        <is>
          <t>Quick ratio</t>
        </is>
      </c>
      <c r="D55" s="31" t="n">
        <v>0.62</v>
      </c>
      <c r="E55" s="31" t="n">
        <v>0.5</v>
      </c>
      <c r="F55" s="31" t="n">
        <v>1.15</v>
      </c>
      <c r="G55" s="32" t="n">
        <v>20</v>
      </c>
    </row>
    <row r="56">
      <c r="A56" s="2" t="inlineStr">
        <is>
          <t>Education|quick-ratio</t>
        </is>
      </c>
      <c r="B56" s="23" t="inlineStr">
        <is>
          <t>Education</t>
        </is>
      </c>
      <c r="C56" s="23" t="inlineStr">
        <is>
          <t>Quick ratio</t>
        </is>
      </c>
      <c r="D56" s="31" t="n">
        <v>1.05</v>
      </c>
      <c r="E56" s="31" t="n">
        <v>0.63</v>
      </c>
      <c r="F56" s="31" t="n">
        <v>2.09</v>
      </c>
      <c r="G56" s="32" t="n">
        <v>25</v>
      </c>
    </row>
    <row r="57">
      <c r="A57" s="2" t="inlineStr">
        <is>
          <t>Electrical and communications equipment|quick-ratio</t>
        </is>
      </c>
      <c r="B57" s="23" t="inlineStr">
        <is>
          <t>Electrical and communications equipment</t>
        </is>
      </c>
      <c r="C57" s="23" t="inlineStr">
        <is>
          <t>Quick ratio</t>
        </is>
      </c>
      <c r="D57" s="31" t="n">
        <v>1.1</v>
      </c>
      <c r="E57" s="31" t="n">
        <v>0.74</v>
      </c>
      <c r="F57" s="31" t="n">
        <v>1.84</v>
      </c>
      <c r="G57" s="32" t="n">
        <v>98</v>
      </c>
    </row>
    <row r="58">
      <c r="A58" s="2" t="inlineStr">
        <is>
          <t>Food, beverage and tobacco|quick-ratio</t>
        </is>
      </c>
      <c r="B58" s="23" t="inlineStr">
        <is>
          <t>Food, beverage and tobacco</t>
        </is>
      </c>
      <c r="C58" s="23" t="inlineStr">
        <is>
          <t>Quick ratio</t>
        </is>
      </c>
      <c r="D58" s="31" t="n">
        <v>0.73</v>
      </c>
      <c r="E58" s="31" t="n">
        <v>0.35</v>
      </c>
      <c r="F58" s="31" t="n">
        <v>1.34</v>
      </c>
      <c r="G58" s="32" t="n">
        <v>72</v>
      </c>
    </row>
    <row r="59">
      <c r="A59" s="2" t="inlineStr">
        <is>
          <t>General merchandise and home retail|quick-ratio</t>
        </is>
      </c>
      <c r="B59" s="23" t="inlineStr">
        <is>
          <t>General merchandise and home retail</t>
        </is>
      </c>
      <c r="C59" s="23" t="inlineStr">
        <is>
          <t>Quick ratio</t>
        </is>
      </c>
      <c r="D59" s="31" t="n">
        <v>0.5600000000000001</v>
      </c>
      <c r="E59" s="31" t="n">
        <v>0.22</v>
      </c>
      <c r="F59" s="31" t="n">
        <v>0.79</v>
      </c>
      <c r="G59" s="32" t="n">
        <v>21</v>
      </c>
    </row>
    <row r="60">
      <c r="A60" s="2" t="inlineStr">
        <is>
          <t>Healthcare services|quick-ratio</t>
        </is>
      </c>
      <c r="B60" s="23" t="inlineStr">
        <is>
          <t>Healthcare services</t>
        </is>
      </c>
      <c r="C60" s="23" t="inlineStr">
        <is>
          <t>Quick ratio</t>
        </is>
      </c>
      <c r="D60" s="31" t="n">
        <v>1.33</v>
      </c>
      <c r="E60" s="31" t="n">
        <v>0.85</v>
      </c>
      <c r="F60" s="31" t="n">
        <v>2.62</v>
      </c>
      <c r="G60" s="32" t="n">
        <v>65</v>
      </c>
    </row>
    <row r="61">
      <c r="A61" s="2" t="inlineStr">
        <is>
          <t>Hotels, entertainment and leisure|quick-ratio</t>
        </is>
      </c>
      <c r="B61" s="23" t="inlineStr">
        <is>
          <t>Hotels, entertainment and leisure</t>
        </is>
      </c>
      <c r="C61" s="23" t="inlineStr">
        <is>
          <t>Quick ratio</t>
        </is>
      </c>
      <c r="D61" s="31" t="n">
        <v>0.62</v>
      </c>
      <c r="E61" s="31" t="n">
        <v>0.43</v>
      </c>
      <c r="F61" s="31" t="n">
        <v>1</v>
      </c>
      <c r="G61" s="32" t="n">
        <v>61</v>
      </c>
    </row>
    <row r="62">
      <c r="A62" s="2" t="inlineStr">
        <is>
          <t>Scientific and measuring instruments|quick-ratio</t>
        </is>
      </c>
      <c r="B62" s="23" t="inlineStr">
        <is>
          <t>Scientific and measuring instruments</t>
        </is>
      </c>
      <c r="C62" s="23" t="inlineStr">
        <is>
          <t>Quick ratio</t>
        </is>
      </c>
      <c r="D62" s="31" t="n">
        <v>1.35</v>
      </c>
      <c r="E62" s="31" t="n">
        <v>0.98</v>
      </c>
      <c r="F62" s="31" t="n">
        <v>2.24</v>
      </c>
      <c r="G62" s="32" t="n">
        <v>57</v>
      </c>
    </row>
    <row r="63">
      <c r="A63" s="2" t="inlineStr">
        <is>
          <t>Industrial machinery|quick-ratio</t>
        </is>
      </c>
      <c r="B63" s="23" t="inlineStr">
        <is>
          <t>Industrial machinery</t>
        </is>
      </c>
      <c r="C63" s="23" t="inlineStr">
        <is>
          <t>Quick ratio</t>
        </is>
      </c>
      <c r="D63" s="31" t="n">
        <v>1.23</v>
      </c>
      <c r="E63" s="31" t="n">
        <v>0.79</v>
      </c>
      <c r="F63" s="31" t="n">
        <v>1.88</v>
      </c>
      <c r="G63" s="32" t="n">
        <v>92</v>
      </c>
    </row>
    <row r="64">
      <c r="A64" s="2" t="inlineStr">
        <is>
          <t>Building materials and metals|quick-ratio</t>
        </is>
      </c>
      <c r="B64" s="23" t="inlineStr">
        <is>
          <t>Building materials and metals</t>
        </is>
      </c>
      <c r="C64" s="23" t="inlineStr">
        <is>
          <t>Quick ratio</t>
        </is>
      </c>
      <c r="D64" s="31" t="n">
        <v>0.91</v>
      </c>
      <c r="E64" s="31" t="n">
        <v>0.71</v>
      </c>
      <c r="F64" s="31" t="n">
        <v>1.11</v>
      </c>
      <c r="G64" s="32" t="n">
        <v>38</v>
      </c>
    </row>
    <row r="65">
      <c r="A65" s="2" t="inlineStr">
        <is>
          <t>Medical devices and supplies|quick-ratio</t>
        </is>
      </c>
      <c r="B65" s="23" t="inlineStr">
        <is>
          <t>Medical devices and supplies</t>
        </is>
      </c>
      <c r="C65" s="23" t="inlineStr">
        <is>
          <t>Quick ratio</t>
        </is>
      </c>
      <c r="D65" s="31" t="n">
        <v>1.93</v>
      </c>
      <c r="E65" s="31" t="n">
        <v>1.04</v>
      </c>
      <c r="F65" s="31" t="n">
        <v>4.15</v>
      </c>
      <c r="G65" s="32" t="n">
        <v>141</v>
      </c>
    </row>
    <row r="66">
      <c r="A66" s="2" t="inlineStr">
        <is>
          <t>Fabricated metal products|quick-ratio</t>
        </is>
      </c>
      <c r="B66" s="23" t="inlineStr">
        <is>
          <t>Fabricated metal products</t>
        </is>
      </c>
      <c r="C66" s="23" t="inlineStr">
        <is>
          <t>Quick ratio</t>
        </is>
      </c>
      <c r="D66" s="31" t="n">
        <v>1.06</v>
      </c>
      <c r="E66" s="31" t="n">
        <v>0.68</v>
      </c>
      <c r="F66" s="31" t="n">
        <v>1.86</v>
      </c>
      <c r="G66" s="32" t="n">
        <v>45</v>
      </c>
    </row>
    <row r="67">
      <c r="A67" s="2" t="inlineStr">
        <is>
          <t>Mining|quick-ratio</t>
        </is>
      </c>
      <c r="B67" s="23" t="inlineStr">
        <is>
          <t>Mining</t>
        </is>
      </c>
      <c r="C67" s="23" t="inlineStr">
        <is>
          <t>Quick ratio</t>
        </is>
      </c>
      <c r="D67" s="31" t="n">
        <v>1.83</v>
      </c>
      <c r="E67" s="31" t="n">
        <v>0.97</v>
      </c>
      <c r="F67" s="31" t="n">
        <v>3.58</v>
      </c>
      <c r="G67" s="32" t="n">
        <v>36</v>
      </c>
    </row>
    <row r="68">
      <c r="A68" s="2" t="inlineStr">
        <is>
          <t>Oil and gas production|quick-ratio</t>
        </is>
      </c>
      <c r="B68" s="23" t="inlineStr">
        <is>
          <t>Oil and gas production</t>
        </is>
      </c>
      <c r="C68" s="23" t="inlineStr">
        <is>
          <t>Quick ratio</t>
        </is>
      </c>
      <c r="D68" s="31" t="n">
        <v>0.58</v>
      </c>
      <c r="E68" s="31" t="n">
        <v>0.36</v>
      </c>
      <c r="F68" s="31" t="n">
        <v>0.8100000000000001</v>
      </c>
      <c r="G68" s="32" t="n">
        <v>54</v>
      </c>
    </row>
    <row r="69">
      <c r="A69" s="2" t="inlineStr">
        <is>
          <t>Oil and gas services|quick-ratio</t>
        </is>
      </c>
      <c r="B69" s="23" t="inlineStr">
        <is>
          <t>Oil and gas services</t>
        </is>
      </c>
      <c r="C69" s="23" t="inlineStr">
        <is>
          <t>Quick ratio</t>
        </is>
      </c>
      <c r="D69" s="31" t="n">
        <v>1.28</v>
      </c>
      <c r="E69" s="31" t="n">
        <v>0.87</v>
      </c>
      <c r="F69" s="31" t="n">
        <v>1.39</v>
      </c>
      <c r="G69" s="32" t="n">
        <v>26</v>
      </c>
    </row>
    <row r="70">
      <c r="A70" s="2" t="inlineStr">
        <is>
          <t>Other manufacturing|quick-ratio</t>
        </is>
      </c>
      <c r="B70" s="23" t="inlineStr">
        <is>
          <t>Other manufacturing</t>
        </is>
      </c>
      <c r="C70" s="23" t="inlineStr">
        <is>
          <t>Quick ratio</t>
        </is>
      </c>
      <c r="D70" s="31" t="n">
        <v>1.35</v>
      </c>
      <c r="E70" s="31" t="n">
        <v>0.6899999999999999</v>
      </c>
      <c r="F70" s="31" t="n">
        <v>1.84</v>
      </c>
      <c r="G70" s="32" t="n">
        <v>26</v>
      </c>
    </row>
    <row r="71">
      <c r="A71" s="2" t="inlineStr">
        <is>
          <t>Paper, wood and furniture|quick-ratio</t>
        </is>
      </c>
      <c r="B71" s="23" t="inlineStr">
        <is>
          <t>Paper, wood and furniture</t>
        </is>
      </c>
      <c r="C71" s="23" t="inlineStr">
        <is>
          <t>Quick ratio</t>
        </is>
      </c>
      <c r="D71" s="31" t="n">
        <v>0.87</v>
      </c>
      <c r="E71" s="31" t="n">
        <v>0.67</v>
      </c>
      <c r="F71" s="31" t="n">
        <v>1.3</v>
      </c>
      <c r="G71" s="32" t="n">
        <v>34</v>
      </c>
    </row>
    <row r="72">
      <c r="A72" s="2" t="inlineStr">
        <is>
          <t>Pharmaceuticals and biotech|quick-ratio</t>
        </is>
      </c>
      <c r="B72" s="23" t="inlineStr">
        <is>
          <t>Pharmaceuticals and biotech</t>
        </is>
      </c>
      <c r="C72" s="23" t="inlineStr">
        <is>
          <t>Quick ratio</t>
        </is>
      </c>
      <c r="D72" s="31" t="n">
        <v>2.52</v>
      </c>
      <c r="E72" s="31" t="n">
        <v>1.17</v>
      </c>
      <c r="F72" s="31" t="n">
        <v>4.65</v>
      </c>
      <c r="G72" s="32" t="n">
        <v>257</v>
      </c>
    </row>
    <row r="73">
      <c r="A73" s="2" t="inlineStr">
        <is>
          <t>Printing and publishing|quick-ratio</t>
        </is>
      </c>
      <c r="B73" s="23" t="inlineStr">
        <is>
          <t>Printing and publishing</t>
        </is>
      </c>
      <c r="C73" s="23" t="inlineStr">
        <is>
          <t>Quick ratio</t>
        </is>
      </c>
      <c r="D73" s="31" t="n">
        <v>0.61</v>
      </c>
      <c r="E73" s="31" t="n">
        <v>0.57</v>
      </c>
      <c r="F73" s="31" t="n">
        <v>1.5</v>
      </c>
      <c r="G73" s="32" t="n">
        <v>15</v>
      </c>
    </row>
    <row r="74">
      <c r="A74" s="2" t="inlineStr">
        <is>
          <t>Engineering, research and consulting|quick-ratio</t>
        </is>
      </c>
      <c r="B74" s="23" t="inlineStr">
        <is>
          <t>Engineering, research and consulting</t>
        </is>
      </c>
      <c r="C74" s="23" t="inlineStr">
        <is>
          <t>Quick ratio</t>
        </is>
      </c>
      <c r="D74" s="31" t="n">
        <v>0.9399999999999999</v>
      </c>
      <c r="E74" s="31" t="n">
        <v>0.6</v>
      </c>
      <c r="F74" s="31" t="n">
        <v>1.53</v>
      </c>
      <c r="G74" s="32" t="n">
        <v>45</v>
      </c>
    </row>
    <row r="75">
      <c r="A75" s="2" t="inlineStr">
        <is>
          <t>Restaurants|quick-ratio</t>
        </is>
      </c>
      <c r="B75" s="23" t="inlineStr">
        <is>
          <t>Restaurants</t>
        </is>
      </c>
      <c r="C75" s="23" t="inlineStr">
        <is>
          <t>Quick ratio</t>
        </is>
      </c>
      <c r="D75" s="31" t="n">
        <v>0.53</v>
      </c>
      <c r="E75" s="31" t="n">
        <v>0.22</v>
      </c>
      <c r="F75" s="31" t="n">
        <v>1.16</v>
      </c>
      <c r="G75" s="32" t="n">
        <v>29</v>
      </c>
    </row>
    <row r="76">
      <c r="A76" s="2" t="inlineStr">
        <is>
          <t>Semiconductors and electronic components|quick-ratio</t>
        </is>
      </c>
      <c r="B76" s="23" t="inlineStr">
        <is>
          <t>Semiconductors and electronic components</t>
        </is>
      </c>
      <c r="C76" s="23" t="inlineStr">
        <is>
          <t>Quick ratio</t>
        </is>
      </c>
      <c r="D76" s="31" t="n">
        <v>1.75</v>
      </c>
      <c r="E76" s="31" t="n">
        <v>1.15</v>
      </c>
      <c r="F76" s="31" t="n">
        <v>3.81</v>
      </c>
      <c r="G76" s="32" t="n">
        <v>109</v>
      </c>
    </row>
    <row r="77">
      <c r="A77" s="2" t="inlineStr">
        <is>
          <t>Software and IT services|quick-ratio</t>
        </is>
      </c>
      <c r="B77" s="23" t="inlineStr">
        <is>
          <t>Software and IT services</t>
        </is>
      </c>
      <c r="C77" s="23" t="inlineStr">
        <is>
          <t>Quick ratio</t>
        </is>
      </c>
      <c r="D77" s="31" t="n">
        <v>1.37</v>
      </c>
      <c r="E77" s="31" t="n">
        <v>0.79</v>
      </c>
      <c r="F77" s="31" t="n">
        <v>2.49</v>
      </c>
      <c r="G77" s="32" t="n">
        <v>352</v>
      </c>
    </row>
    <row r="78">
      <c r="A78" s="2" t="inlineStr">
        <is>
          <t>Online and specialty retail|quick-ratio</t>
        </is>
      </c>
      <c r="B78" s="23" t="inlineStr">
        <is>
          <t>Online and specialty retail</t>
        </is>
      </c>
      <c r="C78" s="23" t="inlineStr">
        <is>
          <t>Quick ratio</t>
        </is>
      </c>
      <c r="D78" s="31" t="n">
        <v>0.54</v>
      </c>
      <c r="E78" s="31" t="n">
        <v>0.35</v>
      </c>
      <c r="F78" s="31" t="n">
        <v>0.87</v>
      </c>
      <c r="G78" s="32" t="n">
        <v>56</v>
      </c>
    </row>
    <row r="79">
      <c r="A79" s="2" t="inlineStr">
        <is>
          <t>Telecommunications and media distribution|quick-ratio</t>
        </is>
      </c>
      <c r="B79" s="23" t="inlineStr">
        <is>
          <t>Telecommunications and media distribution</t>
        </is>
      </c>
      <c r="C79" s="23" t="inlineStr">
        <is>
          <t>Quick ratio</t>
        </is>
      </c>
      <c r="D79" s="31" t="n">
        <v>1</v>
      </c>
      <c r="E79" s="31" t="n">
        <v>0.68</v>
      </c>
      <c r="F79" s="31" t="n">
        <v>1.75</v>
      </c>
      <c r="G79" s="32" t="n">
        <v>56</v>
      </c>
    </row>
    <row r="80">
      <c r="A80" s="2" t="inlineStr">
        <is>
          <t>Transportation and logistics|quick-ratio</t>
        </is>
      </c>
      <c r="B80" s="23" t="inlineStr">
        <is>
          <t>Transportation and logistics</t>
        </is>
      </c>
      <c r="C80" s="23" t="inlineStr">
        <is>
          <t>Quick ratio</t>
        </is>
      </c>
      <c r="D80" s="31" t="n">
        <v>0.91</v>
      </c>
      <c r="E80" s="31" t="n">
        <v>0.62</v>
      </c>
      <c r="F80" s="31" t="n">
        <v>1.48</v>
      </c>
      <c r="G80" s="32" t="n">
        <v>93</v>
      </c>
    </row>
    <row r="81">
      <c r="A81" s="2" t="inlineStr">
        <is>
          <t>Utilities and waste services|quick-ratio</t>
        </is>
      </c>
      <c r="B81" s="23" t="inlineStr">
        <is>
          <t>Utilities and waste services</t>
        </is>
      </c>
      <c r="C81" s="23" t="inlineStr">
        <is>
          <t>Quick ratio</t>
        </is>
      </c>
      <c r="D81" s="31" t="n">
        <v>0.41</v>
      </c>
      <c r="E81" s="31" t="n">
        <v>0.25</v>
      </c>
      <c r="F81" s="31" t="n">
        <v>0.76</v>
      </c>
      <c r="G81" s="32" t="n">
        <v>93</v>
      </c>
    </row>
    <row r="82">
      <c r="A82" s="2" t="inlineStr">
        <is>
          <t>Motor vehicles and transport equipment|quick-ratio</t>
        </is>
      </c>
      <c r="B82" s="23" t="inlineStr">
        <is>
          <t>Motor vehicles and transport equipment</t>
        </is>
      </c>
      <c r="C82" s="23" t="inlineStr">
        <is>
          <t>Quick ratio</t>
        </is>
      </c>
      <c r="D82" s="31" t="n">
        <v>0.87</v>
      </c>
      <c r="E82" s="31" t="n">
        <v>0.48</v>
      </c>
      <c r="F82" s="31" t="n">
        <v>1.2</v>
      </c>
      <c r="G82" s="32" t="n">
        <v>59</v>
      </c>
    </row>
    <row r="83">
      <c r="A83" s="2" t="inlineStr">
        <is>
          <t>Wholesale distribution|quick-ratio</t>
        </is>
      </c>
      <c r="B83" s="23" t="inlineStr">
        <is>
          <t>Wholesale distribution</t>
        </is>
      </c>
      <c r="C83" s="23" t="inlineStr">
        <is>
          <t>Quick ratio</t>
        </is>
      </c>
      <c r="D83" s="31" t="n">
        <v>0.89</v>
      </c>
      <c r="E83" s="31" t="n">
        <v>0.54</v>
      </c>
      <c r="F83" s="31" t="n">
        <v>1.35</v>
      </c>
      <c r="G83" s="32" t="n">
        <v>74</v>
      </c>
    </row>
    <row r="84">
      <c r="A84" s="2" t="inlineStr">
        <is>
          <t>All US-listed companies|cash-ratio</t>
        </is>
      </c>
      <c r="B84" s="23" t="inlineStr">
        <is>
          <t>All US-listed companies</t>
        </is>
      </c>
      <c r="C84" s="23" t="inlineStr">
        <is>
          <t>Cash ratio</t>
        </is>
      </c>
      <c r="D84" s="31" t="n">
        <v>0.54</v>
      </c>
      <c r="E84" s="31" t="n">
        <v>0.2</v>
      </c>
      <c r="F84" s="31" t="n">
        <v>1.45</v>
      </c>
      <c r="G84" s="32" t="n">
        <v>3321</v>
      </c>
    </row>
    <row r="85">
      <c r="A85" s="2" t="inlineStr">
        <is>
          <t>Aerospace and defense|cash-ratio</t>
        </is>
      </c>
      <c r="B85" s="23" t="inlineStr">
        <is>
          <t>Aerospace and defense</t>
        </is>
      </c>
      <c r="C85" s="23" t="inlineStr">
        <is>
          <t>Cash ratio</t>
        </is>
      </c>
      <c r="D85" s="31" t="n">
        <v>0.83</v>
      </c>
      <c r="E85" s="31" t="n">
        <v>0.19</v>
      </c>
      <c r="F85" s="31" t="n">
        <v>2.41</v>
      </c>
      <c r="G85" s="32" t="n">
        <v>49</v>
      </c>
    </row>
    <row r="86">
      <c r="A86" s="2" t="inlineStr">
        <is>
          <t>Agriculture|cash-ratio</t>
        </is>
      </c>
      <c r="B86" s="23" t="inlineStr">
        <is>
          <t>Agriculture</t>
        </is>
      </c>
      <c r="C86" s="23" t="inlineStr">
        <is>
          <t>Cash ratio</t>
        </is>
      </c>
      <c r="D86" s="31" t="n">
        <v>0.3</v>
      </c>
      <c r="E86" s="31" t="n">
        <v>0.08</v>
      </c>
      <c r="F86" s="31" t="n">
        <v>1.32</v>
      </c>
      <c r="G86" s="32" t="n">
        <v>17</v>
      </c>
    </row>
    <row r="87">
      <c r="A87" s="2" t="inlineStr">
        <is>
          <t>Airlines and air freight|cash-ratio</t>
        </is>
      </c>
      <c r="B87" s="23" t="inlineStr">
        <is>
          <t>Airlines and air freight</t>
        </is>
      </c>
      <c r="C87" s="23" t="inlineStr">
        <is>
          <t>Cash ratio</t>
        </is>
      </c>
      <c r="D87" s="31" t="n">
        <v>0.22</v>
      </c>
      <c r="E87" s="31" t="n">
        <v>0.1</v>
      </c>
      <c r="F87" s="31" t="n">
        <v>0.36</v>
      </c>
      <c r="G87" s="32" t="n">
        <v>19</v>
      </c>
    </row>
    <row r="88">
      <c r="A88" s="2" t="inlineStr">
        <is>
          <t>Apparel and footwear retail|cash-ratio</t>
        </is>
      </c>
      <c r="B88" s="23" t="inlineStr">
        <is>
          <t>Apparel and footwear retail</t>
        </is>
      </c>
      <c r="C88" s="23" t="inlineStr">
        <is>
          <t>Cash ratio</t>
        </is>
      </c>
      <c r="D88" s="31" t="n">
        <v>0.28</v>
      </c>
      <c r="E88" s="31" t="n">
        <v>0.09</v>
      </c>
      <c r="F88" s="31" t="n">
        <v>0.47</v>
      </c>
      <c r="G88" s="32" t="n">
        <v>21</v>
      </c>
    </row>
    <row r="89">
      <c r="A89" s="2" t="inlineStr">
        <is>
          <t>Apparel, textiles and footwear|cash-ratio</t>
        </is>
      </c>
      <c r="B89" s="23" t="inlineStr">
        <is>
          <t>Apparel, textiles and footwear</t>
        </is>
      </c>
      <c r="C89" s="23" t="inlineStr">
        <is>
          <t>Cash ratio</t>
        </is>
      </c>
      <c r="D89" s="31" t="n">
        <v>0.31</v>
      </c>
      <c r="E89" s="31" t="n">
        <v>0.19</v>
      </c>
      <c r="F89" s="31" t="n">
        <v>0.61</v>
      </c>
      <c r="G89" s="32" t="n">
        <v>34</v>
      </c>
    </row>
    <row r="90">
      <c r="A90" s="2" t="inlineStr">
        <is>
          <t>Auto dealers and gas stations|cash-ratio</t>
        </is>
      </c>
      <c r="B90" s="23" t="inlineStr">
        <is>
          <t>Auto dealers and gas stations</t>
        </is>
      </c>
      <c r="C90" s="23" t="inlineStr">
        <is>
          <t>Cash ratio</t>
        </is>
      </c>
      <c r="D90" s="31" t="n">
        <v>0.05</v>
      </c>
      <c r="E90" s="31" t="n">
        <v>0.02</v>
      </c>
      <c r="F90" s="31" t="n">
        <v>0.13</v>
      </c>
      <c r="G90" s="32" t="n">
        <v>18</v>
      </c>
    </row>
    <row r="91">
      <c r="A91" s="2" t="inlineStr">
        <is>
          <t>Business services|cash-ratio</t>
        </is>
      </c>
      <c r="B91" s="23" t="inlineStr">
        <is>
          <t>Business services</t>
        </is>
      </c>
      <c r="C91" s="23" t="inlineStr">
        <is>
          <t>Cash ratio</t>
        </is>
      </c>
      <c r="D91" s="31" t="n">
        <v>0.32</v>
      </c>
      <c r="E91" s="31" t="n">
        <v>0.12</v>
      </c>
      <c r="F91" s="31" t="n">
        <v>0.74</v>
      </c>
      <c r="G91" s="32" t="n">
        <v>149</v>
      </c>
    </row>
    <row r="92">
      <c r="A92" s="2" t="inlineStr">
        <is>
          <t>Chemicals and personal care|cash-ratio</t>
        </is>
      </c>
      <c r="B92" s="23" t="inlineStr">
        <is>
          <t>Chemicals and personal care</t>
        </is>
      </c>
      <c r="C92" s="23" t="inlineStr">
        <is>
          <t>Cash ratio</t>
        </is>
      </c>
      <c r="D92" s="31" t="n">
        <v>0.46</v>
      </c>
      <c r="E92" s="31" t="n">
        <v>0.18</v>
      </c>
      <c r="F92" s="31" t="n">
        <v>1.3</v>
      </c>
      <c r="G92" s="32" t="n">
        <v>92</v>
      </c>
    </row>
    <row r="93">
      <c r="A93" s="2" t="inlineStr">
        <is>
          <t>Computers and hardware|cash-ratio</t>
        </is>
      </c>
      <c r="B93" s="23" t="inlineStr">
        <is>
          <t>Computers and hardware</t>
        </is>
      </c>
      <c r="C93" s="23" t="inlineStr">
        <is>
          <t>Cash ratio</t>
        </is>
      </c>
      <c r="D93" s="31" t="n">
        <v>0.4</v>
      </c>
      <c r="E93" s="31" t="n">
        <v>0.23</v>
      </c>
      <c r="F93" s="31" t="n">
        <v>0.9</v>
      </c>
      <c r="G93" s="32" t="n">
        <v>53</v>
      </c>
    </row>
    <row r="94">
      <c r="A94" s="2" t="inlineStr">
        <is>
          <t>Construction|cash-ratio</t>
        </is>
      </c>
      <c r="B94" s="23" t="inlineStr">
        <is>
          <t>Construction</t>
        </is>
      </c>
      <c r="C94" s="23" t="inlineStr">
        <is>
          <t>Cash ratio</t>
        </is>
      </c>
      <c r="D94" s="31" t="n">
        <v>0.27</v>
      </c>
      <c r="E94" s="31" t="n">
        <v>0.1</v>
      </c>
      <c r="F94" s="31" t="n">
        <v>0.44</v>
      </c>
      <c r="G94" s="32" t="n">
        <v>37</v>
      </c>
    </row>
    <row r="95">
      <c r="A95" s="2" t="inlineStr">
        <is>
          <t>Personal and repair services|cash-ratio</t>
        </is>
      </c>
      <c r="B95" s="23" t="inlineStr">
        <is>
          <t>Personal and repair services</t>
        </is>
      </c>
      <c r="C95" s="23" t="inlineStr">
        <is>
          <t>Cash ratio</t>
        </is>
      </c>
      <c r="D95" s="31" t="n">
        <v>0.2</v>
      </c>
      <c r="E95" s="31" t="n">
        <v>0.14</v>
      </c>
      <c r="F95" s="31" t="n">
        <v>0.52</v>
      </c>
      <c r="G95" s="32" t="n">
        <v>23</v>
      </c>
    </row>
    <row r="96">
      <c r="A96" s="2" t="inlineStr">
        <is>
          <t>Education|cash-ratio</t>
        </is>
      </c>
      <c r="B96" s="23" t="inlineStr">
        <is>
          <t>Education</t>
        </is>
      </c>
      <c r="C96" s="23" t="inlineStr">
        <is>
          <t>Cash ratio</t>
        </is>
      </c>
      <c r="D96" s="31" t="n">
        <v>0.78</v>
      </c>
      <c r="E96" s="31" t="n">
        <v>0.22</v>
      </c>
      <c r="F96" s="31" t="n">
        <v>1.27</v>
      </c>
      <c r="G96" s="32" t="n">
        <v>32</v>
      </c>
    </row>
    <row r="97">
      <c r="A97" s="2" t="inlineStr">
        <is>
          <t>Electrical and communications equipment|cash-ratio</t>
        </is>
      </c>
      <c r="B97" s="23" t="inlineStr">
        <is>
          <t>Electrical and communications equipment</t>
        </is>
      </c>
      <c r="C97" s="23" t="inlineStr">
        <is>
          <t>Cash ratio</t>
        </is>
      </c>
      <c r="D97" s="31" t="n">
        <v>0.5</v>
      </c>
      <c r="E97" s="31" t="n">
        <v>0.23</v>
      </c>
      <c r="F97" s="31" t="n">
        <v>1.11</v>
      </c>
      <c r="G97" s="32" t="n">
        <v>111</v>
      </c>
    </row>
    <row r="98">
      <c r="A98" s="2" t="inlineStr">
        <is>
          <t>Food, beverage and tobacco|cash-ratio</t>
        </is>
      </c>
      <c r="B98" s="23" t="inlineStr">
        <is>
          <t>Food, beverage and tobacco</t>
        </is>
      </c>
      <c r="C98" s="23" t="inlineStr">
        <is>
          <t>Cash ratio</t>
        </is>
      </c>
      <c r="D98" s="31" t="n">
        <v>0.26</v>
      </c>
      <c r="E98" s="31" t="n">
        <v>0.07000000000000001</v>
      </c>
      <c r="F98" s="31" t="n">
        <v>0.89</v>
      </c>
      <c r="G98" s="32" t="n">
        <v>80</v>
      </c>
    </row>
    <row r="99">
      <c r="A99" s="2" t="inlineStr">
        <is>
          <t>General merchandise and home retail|cash-ratio</t>
        </is>
      </c>
      <c r="B99" s="23" t="inlineStr">
        <is>
          <t>General merchandise and home retail</t>
        </is>
      </c>
      <c r="C99" s="23" t="inlineStr">
        <is>
          <t>Cash ratio</t>
        </is>
      </c>
      <c r="D99" s="31" t="n">
        <v>0.26</v>
      </c>
      <c r="E99" s="31" t="n">
        <v>0.1</v>
      </c>
      <c r="F99" s="31" t="n">
        <v>0.5600000000000001</v>
      </c>
      <c r="G99" s="32" t="n">
        <v>30</v>
      </c>
    </row>
    <row r="100">
      <c r="A100" s="2" t="inlineStr">
        <is>
          <t>Healthcare services|cash-ratio</t>
        </is>
      </c>
      <c r="B100" s="23" t="inlineStr">
        <is>
          <t>Healthcare services</t>
        </is>
      </c>
      <c r="C100" s="23" t="inlineStr">
        <is>
          <t>Cash ratio</t>
        </is>
      </c>
      <c r="D100" s="31" t="n">
        <v>0.5600000000000001</v>
      </c>
      <c r="E100" s="31" t="n">
        <v>0.2</v>
      </c>
      <c r="F100" s="31" t="n">
        <v>1.36</v>
      </c>
      <c r="G100" s="32" t="n">
        <v>74</v>
      </c>
    </row>
    <row r="101">
      <c r="A101" s="2" t="inlineStr">
        <is>
          <t>Hotels, entertainment and leisure|cash-ratio</t>
        </is>
      </c>
      <c r="B101" s="23" t="inlineStr">
        <is>
          <t>Hotels, entertainment and leisure</t>
        </is>
      </c>
      <c r="C101" s="23" t="inlineStr">
        <is>
          <t>Cash ratio</t>
        </is>
      </c>
      <c r="D101" s="31" t="n">
        <v>0.36</v>
      </c>
      <c r="E101" s="31" t="n">
        <v>0.19</v>
      </c>
      <c r="F101" s="31" t="n">
        <v>0.7</v>
      </c>
      <c r="G101" s="32" t="n">
        <v>71</v>
      </c>
    </row>
    <row r="102">
      <c r="A102" s="2" t="inlineStr">
        <is>
          <t>Scientific and measuring instruments|cash-ratio</t>
        </is>
      </c>
      <c r="B102" s="23" t="inlineStr">
        <is>
          <t>Scientific and measuring instruments</t>
        </is>
      </c>
      <c r="C102" s="23" t="inlineStr">
        <is>
          <t>Cash ratio</t>
        </is>
      </c>
      <c r="D102" s="31" t="n">
        <v>0.75</v>
      </c>
      <c r="E102" s="31" t="n">
        <v>0.28</v>
      </c>
      <c r="F102" s="31" t="n">
        <v>1.27</v>
      </c>
      <c r="G102" s="32" t="n">
        <v>64</v>
      </c>
    </row>
    <row r="103">
      <c r="A103" s="2" t="inlineStr">
        <is>
          <t>Industrial machinery|cash-ratio</t>
        </is>
      </c>
      <c r="B103" s="23" t="inlineStr">
        <is>
          <t>Industrial machinery</t>
        </is>
      </c>
      <c r="C103" s="23" t="inlineStr">
        <is>
          <t>Cash ratio</t>
        </is>
      </c>
      <c r="D103" s="31" t="n">
        <v>0.35</v>
      </c>
      <c r="E103" s="31" t="n">
        <v>0.17</v>
      </c>
      <c r="F103" s="31" t="n">
        <v>1.01</v>
      </c>
      <c r="G103" s="32" t="n">
        <v>104</v>
      </c>
    </row>
    <row r="104">
      <c r="A104" s="2" t="inlineStr">
        <is>
          <t>Building materials and metals|cash-ratio</t>
        </is>
      </c>
      <c r="B104" s="23" t="inlineStr">
        <is>
          <t>Building materials and metals</t>
        </is>
      </c>
      <c r="C104" s="23" t="inlineStr">
        <is>
          <t>Cash ratio</t>
        </is>
      </c>
      <c r="D104" s="31" t="n">
        <v>0.32</v>
      </c>
      <c r="E104" s="31" t="n">
        <v>0.13</v>
      </c>
      <c r="F104" s="31" t="n">
        <v>0.5</v>
      </c>
      <c r="G104" s="32" t="n">
        <v>45</v>
      </c>
    </row>
    <row r="105">
      <c r="A105" s="2" t="inlineStr">
        <is>
          <t>Medical devices and supplies|cash-ratio</t>
        </is>
      </c>
      <c r="B105" s="23" t="inlineStr">
        <is>
          <t>Medical devices and supplies</t>
        </is>
      </c>
      <c r="C105" s="23" t="inlineStr">
        <is>
          <t>Cash ratio</t>
        </is>
      </c>
      <c r="D105" s="31" t="n">
        <v>1.09</v>
      </c>
      <c r="E105" s="31" t="n">
        <v>0.44</v>
      </c>
      <c r="F105" s="31" t="n">
        <v>2.38</v>
      </c>
      <c r="G105" s="32" t="n">
        <v>175</v>
      </c>
    </row>
    <row r="106">
      <c r="A106" s="2" t="inlineStr">
        <is>
          <t>Fabricated metal products|cash-ratio</t>
        </is>
      </c>
      <c r="B106" s="23" t="inlineStr">
        <is>
          <t>Fabricated metal products</t>
        </is>
      </c>
      <c r="C106" s="23" t="inlineStr">
        <is>
          <t>Cash ratio</t>
        </is>
      </c>
      <c r="D106" s="31" t="n">
        <v>0.34</v>
      </c>
      <c r="E106" s="31" t="n">
        <v>0.14</v>
      </c>
      <c r="F106" s="31" t="n">
        <v>1.05</v>
      </c>
      <c r="G106" s="32" t="n">
        <v>51</v>
      </c>
    </row>
    <row r="107">
      <c r="A107" s="2" t="inlineStr">
        <is>
          <t>Mining|cash-ratio</t>
        </is>
      </c>
      <c r="B107" s="23" t="inlineStr">
        <is>
          <t>Mining</t>
        </is>
      </c>
      <c r="C107" s="23" t="inlineStr">
        <is>
          <t>Cash ratio</t>
        </is>
      </c>
      <c r="D107" s="31" t="n">
        <v>1.54</v>
      </c>
      <c r="E107" s="31" t="n">
        <v>0.46</v>
      </c>
      <c r="F107" s="31" t="n">
        <v>4.63</v>
      </c>
      <c r="G107" s="32" t="n">
        <v>61</v>
      </c>
    </row>
    <row r="108">
      <c r="A108" s="2" t="inlineStr">
        <is>
          <t>Oil and gas production|cash-ratio</t>
        </is>
      </c>
      <c r="B108" s="23" t="inlineStr">
        <is>
          <t>Oil and gas production</t>
        </is>
      </c>
      <c r="C108" s="23" t="inlineStr">
        <is>
          <t>Cash ratio</t>
        </is>
      </c>
      <c r="D108" s="31" t="n">
        <v>0.16</v>
      </c>
      <c r="E108" s="31" t="n">
        <v>0.04</v>
      </c>
      <c r="F108" s="31" t="n">
        <v>0.44</v>
      </c>
      <c r="G108" s="32" t="n">
        <v>66</v>
      </c>
    </row>
    <row r="109">
      <c r="A109" s="2" t="inlineStr">
        <is>
          <t>Oil and gas services|cash-ratio</t>
        </is>
      </c>
      <c r="B109" s="23" t="inlineStr">
        <is>
          <t>Oil and gas services</t>
        </is>
      </c>
      <c r="C109" s="23" t="inlineStr">
        <is>
          <t>Cash ratio</t>
        </is>
      </c>
      <c r="D109" s="31" t="n">
        <v>0.42</v>
      </c>
      <c r="E109" s="31" t="n">
        <v>0.2</v>
      </c>
      <c r="F109" s="31" t="n">
        <v>0.89</v>
      </c>
      <c r="G109" s="32" t="n">
        <v>30</v>
      </c>
    </row>
    <row r="110">
      <c r="A110" s="2" t="inlineStr">
        <is>
          <t>Other manufacturing|cash-ratio</t>
        </is>
      </c>
      <c r="B110" s="23" t="inlineStr">
        <is>
          <t>Other manufacturing</t>
        </is>
      </c>
      <c r="C110" s="23" t="inlineStr">
        <is>
          <t>Cash ratio</t>
        </is>
      </c>
      <c r="D110" s="31" t="n">
        <v>0.74</v>
      </c>
      <c r="E110" s="31" t="n">
        <v>0.3</v>
      </c>
      <c r="F110" s="31" t="n">
        <v>1.01</v>
      </c>
      <c r="G110" s="32" t="n">
        <v>28</v>
      </c>
    </row>
    <row r="111">
      <c r="A111" s="2" t="inlineStr">
        <is>
          <t>Paper, wood and furniture|cash-ratio</t>
        </is>
      </c>
      <c r="B111" s="23" t="inlineStr">
        <is>
          <t>Paper, wood and furniture</t>
        </is>
      </c>
      <c r="C111" s="23" t="inlineStr">
        <is>
          <t>Cash ratio</t>
        </is>
      </c>
      <c r="D111" s="31" t="n">
        <v>0.25</v>
      </c>
      <c r="E111" s="31" t="n">
        <v>0.15</v>
      </c>
      <c r="F111" s="31" t="n">
        <v>0.55</v>
      </c>
      <c r="G111" s="32" t="n">
        <v>36</v>
      </c>
    </row>
    <row r="112">
      <c r="A112" s="2" t="inlineStr">
        <is>
          <t>Pharmaceuticals and biotech|cash-ratio</t>
        </is>
      </c>
      <c r="B112" s="23" t="inlineStr">
        <is>
          <t>Pharmaceuticals and biotech</t>
        </is>
      </c>
      <c r="C112" s="23" t="inlineStr">
        <is>
          <t>Cash ratio</t>
        </is>
      </c>
      <c r="D112" s="31" t="n">
        <v>1.78</v>
      </c>
      <c r="E112" s="31" t="n">
        <v>0.78</v>
      </c>
      <c r="F112" s="31" t="n">
        <v>3.76</v>
      </c>
      <c r="G112" s="32" t="n">
        <v>593</v>
      </c>
    </row>
    <row r="113">
      <c r="A113" s="2" t="inlineStr">
        <is>
          <t>Printing and publishing|cash-ratio</t>
        </is>
      </c>
      <c r="B113" s="23" t="inlineStr">
        <is>
          <t>Printing and publishing</t>
        </is>
      </c>
      <c r="C113" s="23" t="inlineStr">
        <is>
          <t>Cash ratio</t>
        </is>
      </c>
      <c r="D113" s="31" t="n">
        <v>0.33</v>
      </c>
      <c r="E113" s="31" t="n">
        <v>0.14</v>
      </c>
      <c r="F113" s="31" t="n">
        <v>0.59</v>
      </c>
      <c r="G113" s="32" t="n">
        <v>16</v>
      </c>
    </row>
    <row r="114">
      <c r="A114" s="2" t="inlineStr">
        <is>
          <t>Engineering, research and consulting|cash-ratio</t>
        </is>
      </c>
      <c r="B114" s="23" t="inlineStr">
        <is>
          <t>Engineering, research and consulting</t>
        </is>
      </c>
      <c r="C114" s="23" t="inlineStr">
        <is>
          <t>Cash ratio</t>
        </is>
      </c>
      <c r="D114" s="31" t="n">
        <v>0.4</v>
      </c>
      <c r="E114" s="31" t="n">
        <v>0.22</v>
      </c>
      <c r="F114" s="31" t="n">
        <v>1.18</v>
      </c>
      <c r="G114" s="32" t="n">
        <v>54</v>
      </c>
    </row>
    <row r="115">
      <c r="A115" s="2" t="inlineStr">
        <is>
          <t>Restaurants|cash-ratio</t>
        </is>
      </c>
      <c r="B115" s="23" t="inlineStr">
        <is>
          <t>Restaurants</t>
        </is>
      </c>
      <c r="C115" s="23" t="inlineStr">
        <is>
          <t>Cash ratio</t>
        </is>
      </c>
      <c r="D115" s="31" t="n">
        <v>0.23</v>
      </c>
      <c r="E115" s="31" t="n">
        <v>0.09</v>
      </c>
      <c r="F115" s="31" t="n">
        <v>0.75</v>
      </c>
      <c r="G115" s="32" t="n">
        <v>41</v>
      </c>
    </row>
    <row r="116">
      <c r="A116" s="2" t="inlineStr">
        <is>
          <t>Semiconductors and electronic components|cash-ratio</t>
        </is>
      </c>
      <c r="B116" s="23" t="inlineStr">
        <is>
          <t>Semiconductors and electronic components</t>
        </is>
      </c>
      <c r="C116" s="23" t="inlineStr">
        <is>
          <t>Cash ratio</t>
        </is>
      </c>
      <c r="D116" s="31" t="n">
        <v>0.89</v>
      </c>
      <c r="E116" s="31" t="n">
        <v>0.45</v>
      </c>
      <c r="F116" s="31" t="n">
        <v>1.71</v>
      </c>
      <c r="G116" s="32" t="n">
        <v>121</v>
      </c>
    </row>
    <row r="117">
      <c r="A117" s="2" t="inlineStr">
        <is>
          <t>Software and IT services|cash-ratio</t>
        </is>
      </c>
      <c r="B117" s="23" t="inlineStr">
        <is>
          <t>Software and IT services</t>
        </is>
      </c>
      <c r="C117" s="23" t="inlineStr">
        <is>
          <t>Cash ratio</t>
        </is>
      </c>
      <c r="D117" s="31" t="n">
        <v>0.6</v>
      </c>
      <c r="E117" s="31" t="n">
        <v>0.3</v>
      </c>
      <c r="F117" s="31" t="n">
        <v>1.45</v>
      </c>
      <c r="G117" s="32" t="n">
        <v>385</v>
      </c>
    </row>
    <row r="118">
      <c r="A118" s="2" t="inlineStr">
        <is>
          <t>Online and specialty retail|cash-ratio</t>
        </is>
      </c>
      <c r="B118" s="23" t="inlineStr">
        <is>
          <t>Online and specialty retail</t>
        </is>
      </c>
      <c r="C118" s="23" t="inlineStr">
        <is>
          <t>Cash ratio</t>
        </is>
      </c>
      <c r="D118" s="31" t="n">
        <v>0.36</v>
      </c>
      <c r="E118" s="31" t="n">
        <v>0.22</v>
      </c>
      <c r="F118" s="31" t="n">
        <v>0.59</v>
      </c>
      <c r="G118" s="32" t="n">
        <v>64</v>
      </c>
    </row>
    <row r="119">
      <c r="A119" s="2" t="inlineStr">
        <is>
          <t>Telecommunications and media distribution|cash-ratio</t>
        </is>
      </c>
      <c r="B119" s="23" t="inlineStr">
        <is>
          <t>Telecommunications and media distribution</t>
        </is>
      </c>
      <c r="C119" s="23" t="inlineStr">
        <is>
          <t>Cash ratio</t>
        </is>
      </c>
      <c r="D119" s="31" t="n">
        <v>0.43</v>
      </c>
      <c r="E119" s="31" t="n">
        <v>0.22</v>
      </c>
      <c r="F119" s="31" t="n">
        <v>0.88</v>
      </c>
      <c r="G119" s="32" t="n">
        <v>64</v>
      </c>
    </row>
    <row r="120">
      <c r="A120" s="2" t="inlineStr">
        <is>
          <t>Transportation and logistics|cash-ratio</t>
        </is>
      </c>
      <c r="B120" s="23" t="inlineStr">
        <is>
          <t>Transportation and logistics</t>
        </is>
      </c>
      <c r="C120" s="23" t="inlineStr">
        <is>
          <t>Cash ratio</t>
        </is>
      </c>
      <c r="D120" s="31" t="n">
        <v>0.41</v>
      </c>
      <c r="E120" s="31" t="n">
        <v>0.19</v>
      </c>
      <c r="F120" s="31" t="n">
        <v>0.89</v>
      </c>
      <c r="G120" s="32" t="n">
        <v>106</v>
      </c>
    </row>
    <row r="121">
      <c r="A121" s="2" t="inlineStr">
        <is>
          <t>Utilities and waste services|cash-ratio</t>
        </is>
      </c>
      <c r="B121" s="23" t="inlineStr">
        <is>
          <t>Utilities and waste services</t>
        </is>
      </c>
      <c r="C121" s="23" t="inlineStr">
        <is>
          <t>Cash ratio</t>
        </is>
      </c>
      <c r="D121" s="31" t="n">
        <v>0.08</v>
      </c>
      <c r="E121" s="31" t="n">
        <v>0.02</v>
      </c>
      <c r="F121" s="31" t="n">
        <v>0.25</v>
      </c>
      <c r="G121" s="32" t="n">
        <v>115</v>
      </c>
    </row>
    <row r="122">
      <c r="A122" s="2" t="inlineStr">
        <is>
          <t>Motor vehicles and transport equipment|cash-ratio</t>
        </is>
      </c>
      <c r="B122" s="23" t="inlineStr">
        <is>
          <t>Motor vehicles and transport equipment</t>
        </is>
      </c>
      <c r="C122" s="23" t="inlineStr">
        <is>
          <t>Cash ratio</t>
        </is>
      </c>
      <c r="D122" s="31" t="n">
        <v>0.28</v>
      </c>
      <c r="E122" s="31" t="n">
        <v>0.15</v>
      </c>
      <c r="F122" s="31" t="n">
        <v>0.63</v>
      </c>
      <c r="G122" s="32" t="n">
        <v>69</v>
      </c>
    </row>
    <row r="123">
      <c r="A123" s="2" t="inlineStr">
        <is>
          <t>Wholesale distribution|cash-ratio</t>
        </is>
      </c>
      <c r="B123" s="23" t="inlineStr">
        <is>
          <t>Wholesale distribution</t>
        </is>
      </c>
      <c r="C123" s="23" t="inlineStr">
        <is>
          <t>Cash ratio</t>
        </is>
      </c>
      <c r="D123" s="31" t="n">
        <v>0.17</v>
      </c>
      <c r="E123" s="31" t="n">
        <v>0.05</v>
      </c>
      <c r="F123" s="31" t="n">
        <v>0.49</v>
      </c>
      <c r="G123" s="32" t="n">
        <v>87</v>
      </c>
    </row>
    <row r="124">
      <c r="A124" s="2" t="inlineStr">
        <is>
          <t>All US-listed companies|gross-profit-margin</t>
        </is>
      </c>
      <c r="B124" s="23" t="inlineStr">
        <is>
          <t>All US-listed companies</t>
        </is>
      </c>
      <c r="C124" s="23" t="inlineStr">
        <is>
          <t>Gross profit margin</t>
        </is>
      </c>
      <c r="D124" s="33" t="n">
        <v>0.363</v>
      </c>
      <c r="E124" s="33" t="n">
        <v>0.211</v>
      </c>
      <c r="F124" s="33" t="n">
        <v>0.5649999999999999</v>
      </c>
      <c r="G124" s="32" t="n">
        <v>1845</v>
      </c>
    </row>
    <row r="125">
      <c r="A125" s="2" t="inlineStr">
        <is>
          <t>Aerospace and defense|gross-profit-margin</t>
        </is>
      </c>
      <c r="B125" s="23" t="inlineStr">
        <is>
          <t>Aerospace and defense</t>
        </is>
      </c>
      <c r="C125" s="23" t="inlineStr">
        <is>
          <t>Gross profit margin</t>
        </is>
      </c>
      <c r="D125" s="33" t="n">
        <v>0.299</v>
      </c>
      <c r="E125" s="33" t="n">
        <v>0.19</v>
      </c>
      <c r="F125" s="33" t="n">
        <v>0.522</v>
      </c>
      <c r="G125" s="32" t="n">
        <v>31</v>
      </c>
    </row>
    <row r="126">
      <c r="A126" s="2" t="inlineStr">
        <is>
          <t>Agriculture|gross-profit-margin</t>
        </is>
      </c>
      <c r="B126" s="23" t="inlineStr">
        <is>
          <t>Agriculture</t>
        </is>
      </c>
      <c r="C126" s="23" t="inlineStr">
        <is>
          <t>Gross profit margin</t>
        </is>
      </c>
      <c r="D126" s="33" t="n">
        <v>0.116</v>
      </c>
      <c r="E126" s="33" t="n">
        <v>0.044</v>
      </c>
      <c r="F126" s="33" t="n">
        <v>0.265</v>
      </c>
      <c r="G126" s="32" t="n">
        <v>15</v>
      </c>
    </row>
    <row r="127">
      <c r="A127" s="2" t="inlineStr">
        <is>
          <t>Apparel and footwear retail|gross-profit-margin</t>
        </is>
      </c>
      <c r="B127" s="23" t="inlineStr">
        <is>
          <t>Apparel and footwear retail</t>
        </is>
      </c>
      <c r="C127" s="23" t="inlineStr">
        <is>
          <t>Gross profit margin</t>
        </is>
      </c>
      <c r="D127" s="33" t="n">
        <v>0.365</v>
      </c>
      <c r="E127" s="33" t="n">
        <v>0.346</v>
      </c>
      <c r="F127" s="33" t="n">
        <v>0.442</v>
      </c>
      <c r="G127" s="32" t="n">
        <v>20</v>
      </c>
    </row>
    <row r="128">
      <c r="A128" s="2" t="inlineStr">
        <is>
          <t>Apparel, textiles and footwear|gross-profit-margin</t>
        </is>
      </c>
      <c r="B128" s="23" t="inlineStr">
        <is>
          <t>Apparel, textiles and footwear</t>
        </is>
      </c>
      <c r="C128" s="23" t="inlineStr">
        <is>
          <t>Gross profit margin</t>
        </is>
      </c>
      <c r="D128" s="33" t="n">
        <v>0.454</v>
      </c>
      <c r="E128" s="33" t="n">
        <v>0.373</v>
      </c>
      <c r="F128" s="33" t="n">
        <v>0.576</v>
      </c>
      <c r="G128" s="32" t="n">
        <v>35</v>
      </c>
    </row>
    <row r="129">
      <c r="A129" s="2" t="inlineStr">
        <is>
          <t>Auto dealers and gas stations|gross-profit-margin</t>
        </is>
      </c>
      <c r="B129" s="23" t="inlineStr">
        <is>
          <t>Auto dealers and gas stations</t>
        </is>
      </c>
      <c r="C129" s="23" t="inlineStr">
        <is>
          <t>Gross profit margin</t>
        </is>
      </c>
      <c r="D129" s="33" t="n">
        <v>0.179</v>
      </c>
      <c r="E129" s="33" t="n">
        <v>0.159</v>
      </c>
      <c r="F129" s="33" t="n">
        <v>0.326</v>
      </c>
      <c r="G129" s="32" t="n">
        <v>15</v>
      </c>
    </row>
    <row r="130">
      <c r="A130" s="2" t="inlineStr">
        <is>
          <t>Business services|gross-profit-margin</t>
        </is>
      </c>
      <c r="B130" s="23" t="inlineStr">
        <is>
          <t>Business services</t>
        </is>
      </c>
      <c r="C130" s="23" t="inlineStr">
        <is>
          <t>Gross profit margin</t>
        </is>
      </c>
      <c r="D130" s="33" t="n">
        <v>0.384</v>
      </c>
      <c r="E130" s="33" t="n">
        <v>0.235</v>
      </c>
      <c r="F130" s="33" t="n">
        <v>0.674</v>
      </c>
      <c r="G130" s="32" t="n">
        <v>88</v>
      </c>
    </row>
    <row r="131">
      <c r="A131" s="2" t="inlineStr">
        <is>
          <t>Chemicals and personal care|gross-profit-margin</t>
        </is>
      </c>
      <c r="B131" s="23" t="inlineStr">
        <is>
          <t>Chemicals and personal care</t>
        </is>
      </c>
      <c r="C131" s="23" t="inlineStr">
        <is>
          <t>Gross profit margin</t>
        </is>
      </c>
      <c r="D131" s="33" t="n">
        <v>0.305</v>
      </c>
      <c r="E131" s="33" t="n">
        <v>0.174</v>
      </c>
      <c r="F131" s="33" t="n">
        <v>0.47</v>
      </c>
      <c r="G131" s="32" t="n">
        <v>70</v>
      </c>
    </row>
    <row r="132">
      <c r="A132" s="2" t="inlineStr">
        <is>
          <t>Computers and hardware|gross-profit-margin</t>
        </is>
      </c>
      <c r="B132" s="23" t="inlineStr">
        <is>
          <t>Computers and hardware</t>
        </is>
      </c>
      <c r="C132" s="23" t="inlineStr">
        <is>
          <t>Gross profit margin</t>
        </is>
      </c>
      <c r="D132" s="33" t="n">
        <v>0.432</v>
      </c>
      <c r="E132" s="33" t="n">
        <v>0.289</v>
      </c>
      <c r="F132" s="33" t="n">
        <v>0.641</v>
      </c>
      <c r="G132" s="32" t="n">
        <v>41</v>
      </c>
    </row>
    <row r="133">
      <c r="A133" s="2" t="inlineStr">
        <is>
          <t>Construction|gross-profit-margin</t>
        </is>
      </c>
      <c r="B133" s="23" t="inlineStr">
        <is>
          <t>Construction</t>
        </is>
      </c>
      <c r="C133" s="23" t="inlineStr">
        <is>
          <t>Gross profit margin</t>
        </is>
      </c>
      <c r="D133" s="33" t="n">
        <v>0.145</v>
      </c>
      <c r="E133" s="33" t="n">
        <v>0.073</v>
      </c>
      <c r="F133" s="33" t="n">
        <v>0.227</v>
      </c>
      <c r="G133" s="32" t="n">
        <v>42</v>
      </c>
    </row>
    <row r="134">
      <c r="A134" s="2" t="inlineStr">
        <is>
          <t>Education|gross-profit-margin</t>
        </is>
      </c>
      <c r="B134" s="23" t="inlineStr">
        <is>
          <t>Education</t>
        </is>
      </c>
      <c r="C134" s="23" t="inlineStr">
        <is>
          <t>Gross profit margin</t>
        </is>
      </c>
      <c r="D134" s="33" t="n">
        <v>0.452</v>
      </c>
      <c r="E134" s="33" t="n">
        <v>0.266</v>
      </c>
      <c r="F134" s="33" t="n">
        <v>0.577</v>
      </c>
      <c r="G134" s="32" t="n">
        <v>26</v>
      </c>
    </row>
    <row r="135">
      <c r="A135" s="2" t="inlineStr">
        <is>
          <t>Electrical and communications equipment|gross-profit-margin</t>
        </is>
      </c>
      <c r="B135" s="23" t="inlineStr">
        <is>
          <t>Electrical and communications equipment</t>
        </is>
      </c>
      <c r="C135" s="23" t="inlineStr">
        <is>
          <t>Gross profit margin</t>
        </is>
      </c>
      <c r="D135" s="33" t="n">
        <v>0.316</v>
      </c>
      <c r="E135" s="33" t="n">
        <v>0.184</v>
      </c>
      <c r="F135" s="33" t="n">
        <v>0.43</v>
      </c>
      <c r="G135" s="32" t="n">
        <v>95</v>
      </c>
    </row>
    <row r="136">
      <c r="A136" s="2" t="inlineStr">
        <is>
          <t>Food, beverage and tobacco|gross-profit-margin</t>
        </is>
      </c>
      <c r="B136" s="23" t="inlineStr">
        <is>
          <t>Food, beverage and tobacco</t>
        </is>
      </c>
      <c r="C136" s="23" t="inlineStr">
        <is>
          <t>Gross profit margin</t>
        </is>
      </c>
      <c r="D136" s="33" t="n">
        <v>0.301</v>
      </c>
      <c r="E136" s="33" t="n">
        <v>0.202</v>
      </c>
      <c r="F136" s="33" t="n">
        <v>0.443</v>
      </c>
      <c r="G136" s="32" t="n">
        <v>72</v>
      </c>
    </row>
    <row r="137">
      <c r="A137" s="2" t="inlineStr">
        <is>
          <t>General merchandise and home retail|gross-profit-margin</t>
        </is>
      </c>
      <c r="B137" s="23" t="inlineStr">
        <is>
          <t>General merchandise and home retail</t>
        </is>
      </c>
      <c r="C137" s="23" t="inlineStr">
        <is>
          <t>Gross profit margin</t>
        </is>
      </c>
      <c r="D137" s="33" t="n">
        <v>0.364</v>
      </c>
      <c r="E137" s="33" t="n">
        <v>0.305</v>
      </c>
      <c r="F137" s="33" t="n">
        <v>0.445</v>
      </c>
      <c r="G137" s="32" t="n">
        <v>23</v>
      </c>
    </row>
    <row r="138">
      <c r="A138" s="2" t="inlineStr">
        <is>
          <t>Healthcare services|gross-profit-margin</t>
        </is>
      </c>
      <c r="B138" s="23" t="inlineStr">
        <is>
          <t>Healthcare services</t>
        </is>
      </c>
      <c r="C138" s="23" t="inlineStr">
        <is>
          <t>Gross profit margin</t>
        </is>
      </c>
      <c r="D138" s="33" t="n">
        <v>0.369</v>
      </c>
      <c r="E138" s="33" t="n">
        <v>0.2</v>
      </c>
      <c r="F138" s="33" t="n">
        <v>0.663</v>
      </c>
      <c r="G138" s="32" t="n">
        <v>28</v>
      </c>
    </row>
    <row r="139">
      <c r="A139" s="2" t="inlineStr">
        <is>
          <t>Scientific and measuring instruments|gross-profit-margin</t>
        </is>
      </c>
      <c r="B139" s="23" t="inlineStr">
        <is>
          <t>Scientific and measuring instruments</t>
        </is>
      </c>
      <c r="C139" s="23" t="inlineStr">
        <is>
          <t>Gross profit margin</t>
        </is>
      </c>
      <c r="D139" s="33" t="n">
        <v>0.475</v>
      </c>
      <c r="E139" s="33" t="n">
        <v>0.353</v>
      </c>
      <c r="F139" s="33" t="n">
        <v>0.574</v>
      </c>
      <c r="G139" s="32" t="n">
        <v>49</v>
      </c>
    </row>
    <row r="140">
      <c r="A140" s="2" t="inlineStr">
        <is>
          <t>Industrial machinery|gross-profit-margin</t>
        </is>
      </c>
      <c r="B140" s="23" t="inlineStr">
        <is>
          <t>Industrial machinery</t>
        </is>
      </c>
      <c r="C140" s="23" t="inlineStr">
        <is>
          <t>Gross profit margin</t>
        </is>
      </c>
      <c r="D140" s="33" t="n">
        <v>0.334</v>
      </c>
      <c r="E140" s="33" t="n">
        <v>0.256</v>
      </c>
      <c r="F140" s="33" t="n">
        <v>0.405</v>
      </c>
      <c r="G140" s="32" t="n">
        <v>85</v>
      </c>
    </row>
    <row r="141">
      <c r="A141" s="2" t="inlineStr">
        <is>
          <t>Building materials and metals|gross-profit-margin</t>
        </is>
      </c>
      <c r="B141" s="23" t="inlineStr">
        <is>
          <t>Building materials and metals</t>
        </is>
      </c>
      <c r="C141" s="23" t="inlineStr">
        <is>
          <t>Gross profit margin</t>
        </is>
      </c>
      <c r="D141" s="33" t="n">
        <v>0.239</v>
      </c>
      <c r="E141" s="33" t="n">
        <v>0.149</v>
      </c>
      <c r="F141" s="33" t="n">
        <v>0.303</v>
      </c>
      <c r="G141" s="32" t="n">
        <v>34</v>
      </c>
    </row>
    <row r="142">
      <c r="A142" s="2" t="inlineStr">
        <is>
          <t>Medical devices and supplies|gross-profit-margin</t>
        </is>
      </c>
      <c r="B142" s="23" t="inlineStr">
        <is>
          <t>Medical devices and supplies</t>
        </is>
      </c>
      <c r="C142" s="23" t="inlineStr">
        <is>
          <t>Gross profit margin</t>
        </is>
      </c>
      <c r="D142" s="33" t="n">
        <v>0.6</v>
      </c>
      <c r="E142" s="33" t="n">
        <v>0.45</v>
      </c>
      <c r="F142" s="33" t="n">
        <v>0.72</v>
      </c>
      <c r="G142" s="32" t="n">
        <v>132</v>
      </c>
    </row>
    <row r="143">
      <c r="A143" s="2" t="inlineStr">
        <is>
          <t>Fabricated metal products|gross-profit-margin</t>
        </is>
      </c>
      <c r="B143" s="23" t="inlineStr">
        <is>
          <t>Fabricated metal products</t>
        </is>
      </c>
      <c r="C143" s="23" t="inlineStr">
        <is>
          <t>Gross profit margin</t>
        </is>
      </c>
      <c r="D143" s="33" t="n">
        <v>0.323</v>
      </c>
      <c r="E143" s="33" t="n">
        <v>0.225</v>
      </c>
      <c r="F143" s="33" t="n">
        <v>0.429</v>
      </c>
      <c r="G143" s="32" t="n">
        <v>39</v>
      </c>
    </row>
    <row r="144">
      <c r="A144" s="2" t="inlineStr">
        <is>
          <t>Mining|gross-profit-margin</t>
        </is>
      </c>
      <c r="B144" s="23" t="inlineStr">
        <is>
          <t>Mining</t>
        </is>
      </c>
      <c r="C144" s="23" t="inlineStr">
        <is>
          <t>Gross profit margin</t>
        </is>
      </c>
      <c r="D144" s="33" t="n">
        <v>0.233</v>
      </c>
      <c r="E144" s="33" t="n">
        <v>0.134</v>
      </c>
      <c r="F144" s="33" t="n">
        <v>0.384</v>
      </c>
      <c r="G144" s="32" t="n">
        <v>20</v>
      </c>
    </row>
    <row r="145">
      <c r="A145" s="2" t="inlineStr">
        <is>
          <t>Other manufacturing|gross-profit-margin</t>
        </is>
      </c>
      <c r="B145" s="23" t="inlineStr">
        <is>
          <t>Other manufacturing</t>
        </is>
      </c>
      <c r="C145" s="23" t="inlineStr">
        <is>
          <t>Gross profit margin</t>
        </is>
      </c>
      <c r="D145" s="33" t="n">
        <v>0.393</v>
      </c>
      <c r="E145" s="33" t="n">
        <v>0.263</v>
      </c>
      <c r="F145" s="33" t="n">
        <v>0.507</v>
      </c>
      <c r="G145" s="32" t="n">
        <v>31</v>
      </c>
    </row>
    <row r="146">
      <c r="A146" s="2" t="inlineStr">
        <is>
          <t>Paper, wood and furniture|gross-profit-margin</t>
        </is>
      </c>
      <c r="B146" s="23" t="inlineStr">
        <is>
          <t>Paper, wood and furniture</t>
        </is>
      </c>
      <c r="C146" s="23" t="inlineStr">
        <is>
          <t>Gross profit margin</t>
        </is>
      </c>
      <c r="D146" s="33" t="n">
        <v>0.276</v>
      </c>
      <c r="E146" s="33" t="n">
        <v>0.212</v>
      </c>
      <c r="F146" s="33" t="n">
        <v>0.4</v>
      </c>
      <c r="G146" s="32" t="n">
        <v>30</v>
      </c>
    </row>
    <row r="147">
      <c r="A147" s="2" t="inlineStr">
        <is>
          <t>Pharmaceuticals and biotech|gross-profit-margin</t>
        </is>
      </c>
      <c r="B147" s="23" t="inlineStr">
        <is>
          <t>Pharmaceuticals and biotech</t>
        </is>
      </c>
      <c r="C147" s="23" t="inlineStr">
        <is>
          <t>Gross profit margin</t>
        </is>
      </c>
      <c r="D147" s="33" t="n">
        <v>0.554</v>
      </c>
      <c r="E147" s="33" t="n">
        <v>0.347</v>
      </c>
      <c r="F147" s="33" t="n">
        <v>0.72</v>
      </c>
      <c r="G147" s="32" t="n">
        <v>74</v>
      </c>
    </row>
    <row r="148">
      <c r="A148" s="2" t="inlineStr">
        <is>
          <t>Real estate and REITs|gross-profit-margin</t>
        </is>
      </c>
      <c r="B148" s="23" t="inlineStr">
        <is>
          <t>Real estate and REITs</t>
        </is>
      </c>
      <c r="C148" s="23" t="inlineStr">
        <is>
          <t>Gross profit margin</t>
        </is>
      </c>
      <c r="D148" s="33" t="n">
        <v>0.458</v>
      </c>
      <c r="E148" s="33" t="n">
        <v>0.175</v>
      </c>
      <c r="F148" s="33" t="n">
        <v>0.64</v>
      </c>
      <c r="G148" s="32" t="n">
        <v>32</v>
      </c>
    </row>
    <row r="149">
      <c r="A149" s="2" t="inlineStr">
        <is>
          <t>Engineering, research and consulting|gross-profit-margin</t>
        </is>
      </c>
      <c r="B149" s="23" t="inlineStr">
        <is>
          <t>Engineering, research and consulting</t>
        </is>
      </c>
      <c r="C149" s="23" t="inlineStr">
        <is>
          <t>Gross profit margin</t>
        </is>
      </c>
      <c r="D149" s="33" t="n">
        <v>0.36</v>
      </c>
      <c r="E149" s="33" t="n">
        <v>0.252</v>
      </c>
      <c r="F149" s="33" t="n">
        <v>0.592</v>
      </c>
      <c r="G149" s="32" t="n">
        <v>27</v>
      </c>
    </row>
    <row r="150">
      <c r="A150" s="2" t="inlineStr">
        <is>
          <t>Semiconductors and electronic components|gross-profit-margin</t>
        </is>
      </c>
      <c r="B150" s="23" t="inlineStr">
        <is>
          <t>Semiconductors and electronic components</t>
        </is>
      </c>
      <c r="C150" s="23" t="inlineStr">
        <is>
          <t>Gross profit margin</t>
        </is>
      </c>
      <c r="D150" s="33" t="n">
        <v>0.382</v>
      </c>
      <c r="E150" s="33" t="n">
        <v>0.181</v>
      </c>
      <c r="F150" s="33" t="n">
        <v>0.545</v>
      </c>
      <c r="G150" s="32" t="n">
        <v>108</v>
      </c>
    </row>
    <row r="151">
      <c r="A151" s="2" t="inlineStr">
        <is>
          <t>Software and IT services|gross-profit-margin</t>
        </is>
      </c>
      <c r="B151" s="23" t="inlineStr">
        <is>
          <t>Software and IT services</t>
        </is>
      </c>
      <c r="C151" s="23" t="inlineStr">
        <is>
          <t>Gross profit margin</t>
        </is>
      </c>
      <c r="D151" s="33" t="n">
        <v>0.644</v>
      </c>
      <c r="E151" s="33" t="n">
        <v>0.379</v>
      </c>
      <c r="F151" s="33" t="n">
        <v>0.771</v>
      </c>
      <c r="G151" s="32" t="n">
        <v>264</v>
      </c>
    </row>
    <row r="152">
      <c r="A152" s="2" t="inlineStr">
        <is>
          <t>Online and specialty retail|gross-profit-margin</t>
        </is>
      </c>
      <c r="B152" s="23" t="inlineStr">
        <is>
          <t>Online and specialty retail</t>
        </is>
      </c>
      <c r="C152" s="23" t="inlineStr">
        <is>
          <t>Gross profit margin</t>
        </is>
      </c>
      <c r="D152" s="33" t="n">
        <v>0.335</v>
      </c>
      <c r="E152" s="33" t="n">
        <v>0.226</v>
      </c>
      <c r="F152" s="33" t="n">
        <v>0.532</v>
      </c>
      <c r="G152" s="32" t="n">
        <v>54</v>
      </c>
    </row>
    <row r="153">
      <c r="A153" s="2" t="inlineStr">
        <is>
          <t>Telecommunications and media distribution|gross-profit-margin</t>
        </is>
      </c>
      <c r="B153" s="23" t="inlineStr">
        <is>
          <t>Telecommunications and media distribution</t>
        </is>
      </c>
      <c r="C153" s="23" t="inlineStr">
        <is>
          <t>Gross profit margin</t>
        </is>
      </c>
      <c r="D153" s="33" t="n">
        <v>0.362</v>
      </c>
      <c r="E153" s="33" t="n">
        <v>0.185</v>
      </c>
      <c r="F153" s="33" t="n">
        <v>0.507</v>
      </c>
      <c r="G153" s="32" t="n">
        <v>17</v>
      </c>
    </row>
    <row r="154">
      <c r="A154" s="2" t="inlineStr">
        <is>
          <t>Transportation and logistics|gross-profit-margin</t>
        </is>
      </c>
      <c r="B154" s="23" t="inlineStr">
        <is>
          <t>Transportation and logistics</t>
        </is>
      </c>
      <c r="C154" s="23" t="inlineStr">
        <is>
          <t>Gross profit margin</t>
        </is>
      </c>
      <c r="D154" s="33" t="n">
        <v>0.109</v>
      </c>
      <c r="E154" s="33" t="n">
        <v>0.029</v>
      </c>
      <c r="F154" s="33" t="n">
        <v>0.238</v>
      </c>
      <c r="G154" s="32" t="n">
        <v>18</v>
      </c>
    </row>
    <row r="155">
      <c r="A155" s="2" t="inlineStr">
        <is>
          <t>Motor vehicles and transport equipment|gross-profit-margin</t>
        </is>
      </c>
      <c r="B155" s="23" t="inlineStr">
        <is>
          <t>Motor vehicles and transport equipment</t>
        </is>
      </c>
      <c r="C155" s="23" t="inlineStr">
        <is>
          <t>Gross profit margin</t>
        </is>
      </c>
      <c r="D155" s="33" t="n">
        <v>0.187</v>
      </c>
      <c r="E155" s="33" t="n">
        <v>0.116</v>
      </c>
      <c r="F155" s="33" t="n">
        <v>0.242</v>
      </c>
      <c r="G155" s="32" t="n">
        <v>60</v>
      </c>
    </row>
    <row r="156">
      <c r="A156" s="2" t="inlineStr">
        <is>
          <t>Wholesale distribution|gross-profit-margin</t>
        </is>
      </c>
      <c r="B156" s="23" t="inlineStr">
        <is>
          <t>Wholesale distribution</t>
        </is>
      </c>
      <c r="C156" s="23" t="inlineStr">
        <is>
          <t>Gross profit margin</t>
        </is>
      </c>
      <c r="D156" s="33" t="n">
        <v>0.186</v>
      </c>
      <c r="E156" s="33" t="n">
        <v>0.073</v>
      </c>
      <c r="F156" s="33" t="n">
        <v>0.308</v>
      </c>
      <c r="G156" s="32" t="n">
        <v>88</v>
      </c>
    </row>
    <row r="157">
      <c r="A157" s="2" t="inlineStr">
        <is>
          <t>All US-listed companies|operating-profit-margin</t>
        </is>
      </c>
      <c r="B157" s="23" t="inlineStr">
        <is>
          <t>All US-listed companies</t>
        </is>
      </c>
      <c r="C157" s="23" t="inlineStr">
        <is>
          <t>Operating profit margin</t>
        </is>
      </c>
      <c r="D157" s="33" t="n">
        <v>0.025</v>
      </c>
      <c r="E157" s="33" t="n">
        <v>-0.204</v>
      </c>
      <c r="F157" s="33" t="n">
        <v>0.127</v>
      </c>
      <c r="G157" s="32" t="n">
        <v>2980</v>
      </c>
    </row>
    <row r="158">
      <c r="A158" s="2" t="inlineStr">
        <is>
          <t>Aerospace and defense|operating-profit-margin</t>
        </is>
      </c>
      <c r="B158" s="23" t="inlineStr">
        <is>
          <t>Aerospace and defense</t>
        </is>
      </c>
      <c r="C158" s="23" t="inlineStr">
        <is>
          <t>Operating profit margin</t>
        </is>
      </c>
      <c r="D158" s="33" t="n">
        <v>0.059</v>
      </c>
      <c r="E158" s="33" t="n">
        <v>-0.474</v>
      </c>
      <c r="F158" s="33" t="n">
        <v>0.159</v>
      </c>
      <c r="G158" s="32" t="n">
        <v>40</v>
      </c>
    </row>
    <row r="159">
      <c r="A159" s="2" t="inlineStr">
        <is>
          <t>Airlines and air freight|operating-profit-margin</t>
        </is>
      </c>
      <c r="B159" s="23" t="inlineStr">
        <is>
          <t>Airlines and air freight</t>
        </is>
      </c>
      <c r="C159" s="23" t="inlineStr">
        <is>
          <t>Operating profit margin</t>
        </is>
      </c>
      <c r="D159" s="33" t="n">
        <v>0.021</v>
      </c>
      <c r="E159" s="33" t="n">
        <v>-0.04</v>
      </c>
      <c r="F159" s="33" t="n">
        <v>0.07099999999999999</v>
      </c>
      <c r="G159" s="32" t="n">
        <v>19</v>
      </c>
    </row>
    <row r="160">
      <c r="A160" s="2" t="inlineStr">
        <is>
          <t>Apparel and footwear retail|operating-profit-margin</t>
        </is>
      </c>
      <c r="B160" s="23" t="inlineStr">
        <is>
          <t>Apparel and footwear retail</t>
        </is>
      </c>
      <c r="C160" s="23" t="inlineStr">
        <is>
          <t>Operating profit margin</t>
        </is>
      </c>
      <c r="D160" s="33" t="n">
        <v>0.026</v>
      </c>
      <c r="E160" s="33" t="n">
        <v>-0.018</v>
      </c>
      <c r="F160" s="33" t="n">
        <v>0.07099999999999999</v>
      </c>
      <c r="G160" s="32" t="n">
        <v>24</v>
      </c>
    </row>
    <row r="161">
      <c r="A161" s="2" t="inlineStr">
        <is>
          <t>Apparel, textiles and footwear|operating-profit-margin</t>
        </is>
      </c>
      <c r="B161" s="23" t="inlineStr">
        <is>
          <t>Apparel, textiles and footwear</t>
        </is>
      </c>
      <c r="C161" s="23" t="inlineStr">
        <is>
          <t>Operating profit margin</t>
        </is>
      </c>
      <c r="D161" s="33" t="n">
        <v>0.037</v>
      </c>
      <c r="E161" s="33" t="n">
        <v>-0.005</v>
      </c>
      <c r="F161" s="33" t="n">
        <v>0.082</v>
      </c>
      <c r="G161" s="32" t="n">
        <v>35</v>
      </c>
    </row>
    <row r="162">
      <c r="A162" s="2" t="inlineStr">
        <is>
          <t>Auto dealers and gas stations|operating-profit-margin</t>
        </is>
      </c>
      <c r="B162" s="23" t="inlineStr">
        <is>
          <t>Auto dealers and gas stations</t>
        </is>
      </c>
      <c r="C162" s="23" t="inlineStr">
        <is>
          <t>Operating profit margin</t>
        </is>
      </c>
      <c r="D162" s="33" t="n">
        <v>0.039</v>
      </c>
      <c r="E162" s="33" t="n">
        <v>0.01</v>
      </c>
      <c r="F162" s="33" t="n">
        <v>0.063</v>
      </c>
      <c r="G162" s="32" t="n">
        <v>20</v>
      </c>
    </row>
    <row r="163">
      <c r="A163" s="2" t="inlineStr">
        <is>
          <t>Business services|operating-profit-margin</t>
        </is>
      </c>
      <c r="B163" s="23" t="inlineStr">
        <is>
          <t>Business services</t>
        </is>
      </c>
      <c r="C163" s="23" t="inlineStr">
        <is>
          <t>Operating profit margin</t>
        </is>
      </c>
      <c r="D163" s="33" t="n">
        <v>0.048</v>
      </c>
      <c r="E163" s="33" t="n">
        <v>-0.061</v>
      </c>
      <c r="F163" s="33" t="n">
        <v>0.146</v>
      </c>
      <c r="G163" s="32" t="n">
        <v>154</v>
      </c>
    </row>
    <row r="164">
      <c r="A164" s="2" t="inlineStr">
        <is>
          <t>Chemicals and personal care|operating-profit-margin</t>
        </is>
      </c>
      <c r="B164" s="23" t="inlineStr">
        <is>
          <t>Chemicals and personal care</t>
        </is>
      </c>
      <c r="C164" s="23" t="inlineStr">
        <is>
          <t>Operating profit margin</t>
        </is>
      </c>
      <c r="D164" s="33" t="n">
        <v>0.015</v>
      </c>
      <c r="E164" s="33" t="n">
        <v>-0.188</v>
      </c>
      <c r="F164" s="33" t="n">
        <v>0.128</v>
      </c>
      <c r="G164" s="32" t="n">
        <v>81</v>
      </c>
    </row>
    <row r="165">
      <c r="A165" s="2" t="inlineStr">
        <is>
          <t>Computers and hardware|operating-profit-margin</t>
        </is>
      </c>
      <c r="B165" s="23" t="inlineStr">
        <is>
          <t>Computers and hardware</t>
        </is>
      </c>
      <c r="C165" s="23" t="inlineStr">
        <is>
          <t>Operating profit margin</t>
        </is>
      </c>
      <c r="D165" s="33" t="n">
        <v>0.015</v>
      </c>
      <c r="E165" s="33" t="n">
        <v>-0.132</v>
      </c>
      <c r="F165" s="33" t="n">
        <v>0.116</v>
      </c>
      <c r="G165" s="32" t="n">
        <v>45</v>
      </c>
    </row>
    <row r="166">
      <c r="A166" s="2" t="inlineStr">
        <is>
          <t>Construction|operating-profit-margin</t>
        </is>
      </c>
      <c r="B166" s="23" t="inlineStr">
        <is>
          <t>Construction</t>
        </is>
      </c>
      <c r="C166" s="23" t="inlineStr">
        <is>
          <t>Operating profit margin</t>
        </is>
      </c>
      <c r="D166" s="33" t="n">
        <v>0.033</v>
      </c>
      <c r="E166" s="33" t="n">
        <v>-0.148</v>
      </c>
      <c r="F166" s="33" t="n">
        <v>0.08699999999999999</v>
      </c>
      <c r="G166" s="32" t="n">
        <v>46</v>
      </c>
    </row>
    <row r="167">
      <c r="A167" s="2" t="inlineStr">
        <is>
          <t>Personal and repair services|operating-profit-margin</t>
        </is>
      </c>
      <c r="B167" s="23" t="inlineStr">
        <is>
          <t>Personal and repair services</t>
        </is>
      </c>
      <c r="C167" s="23" t="inlineStr">
        <is>
          <t>Operating profit margin</t>
        </is>
      </c>
      <c r="D167" s="33" t="n">
        <v>0.026</v>
      </c>
      <c r="E167" s="33" t="n">
        <v>-0.161</v>
      </c>
      <c r="F167" s="33" t="n">
        <v>0.104</v>
      </c>
      <c r="G167" s="32" t="n">
        <v>22</v>
      </c>
    </row>
    <row r="168">
      <c r="A168" s="2" t="inlineStr">
        <is>
          <t>Education|operating-profit-margin</t>
        </is>
      </c>
      <c r="B168" s="23" t="inlineStr">
        <is>
          <t>Education</t>
        </is>
      </c>
      <c r="C168" s="23" t="inlineStr">
        <is>
          <t>Operating profit margin</t>
        </is>
      </c>
      <c r="D168" s="33" t="n">
        <v>0.012</v>
      </c>
      <c r="E168" s="33" t="n">
        <v>-0.252</v>
      </c>
      <c r="F168" s="33" t="n">
        <v>0.1</v>
      </c>
      <c r="G168" s="32" t="n">
        <v>37</v>
      </c>
    </row>
    <row r="169">
      <c r="A169" s="2" t="inlineStr">
        <is>
          <t>Electrical and communications equipment|operating-profit-margin</t>
        </is>
      </c>
      <c r="B169" s="23" t="inlineStr">
        <is>
          <t>Electrical and communications equipment</t>
        </is>
      </c>
      <c r="C169" s="23" t="inlineStr">
        <is>
          <t>Operating profit margin</t>
        </is>
      </c>
      <c r="D169" s="33" t="n">
        <v>-0.055</v>
      </c>
      <c r="E169" s="33" t="n">
        <v>-0.607</v>
      </c>
      <c r="F169" s="33" t="n">
        <v>0.058</v>
      </c>
      <c r="G169" s="32" t="n">
        <v>104</v>
      </c>
    </row>
    <row r="170">
      <c r="A170" s="2" t="inlineStr">
        <is>
          <t>Food, beverage and tobacco|operating-profit-margin</t>
        </is>
      </c>
      <c r="B170" s="23" t="inlineStr">
        <is>
          <t>Food, beverage and tobacco</t>
        </is>
      </c>
      <c r="C170" s="23" t="inlineStr">
        <is>
          <t>Operating profit margin</t>
        </is>
      </c>
      <c r="D170" s="33" t="n">
        <v>0.053</v>
      </c>
      <c r="E170" s="33" t="n">
        <v>-0.13</v>
      </c>
      <c r="F170" s="33" t="n">
        <v>0.116</v>
      </c>
      <c r="G170" s="32" t="n">
        <v>73</v>
      </c>
    </row>
    <row r="171">
      <c r="A171" s="2" t="inlineStr">
        <is>
          <t>General merchandise and home retail|operating-profit-margin</t>
        </is>
      </c>
      <c r="B171" s="23" t="inlineStr">
        <is>
          <t>General merchandise and home retail</t>
        </is>
      </c>
      <c r="C171" s="23" t="inlineStr">
        <is>
          <t>Operating profit margin</t>
        </is>
      </c>
      <c r="D171" s="33" t="n">
        <v>0.051</v>
      </c>
      <c r="E171" s="33" t="n">
        <v>0.038</v>
      </c>
      <c r="F171" s="33" t="n">
        <v>0.095</v>
      </c>
      <c r="G171" s="32" t="n">
        <v>29</v>
      </c>
    </row>
    <row r="172">
      <c r="A172" s="2" t="inlineStr">
        <is>
          <t>Healthcare services|operating-profit-margin</t>
        </is>
      </c>
      <c r="B172" s="23" t="inlineStr">
        <is>
          <t>Healthcare services</t>
        </is>
      </c>
      <c r="C172" s="23" t="inlineStr">
        <is>
          <t>Operating profit margin</t>
        </is>
      </c>
      <c r="D172" s="33" t="n">
        <v>0.015</v>
      </c>
      <c r="E172" s="33" t="n">
        <v>-0.128</v>
      </c>
      <c r="F172" s="33" t="n">
        <v>0.08500000000000001</v>
      </c>
      <c r="G172" s="32" t="n">
        <v>61</v>
      </c>
    </row>
    <row r="173">
      <c r="A173" s="2" t="inlineStr">
        <is>
          <t>Hotels, entertainment and leisure|operating-profit-margin</t>
        </is>
      </c>
      <c r="B173" s="23" t="inlineStr">
        <is>
          <t>Hotels, entertainment and leisure</t>
        </is>
      </c>
      <c r="C173" s="23" t="inlineStr">
        <is>
          <t>Operating profit margin</t>
        </is>
      </c>
      <c r="D173" s="33" t="n">
        <v>0.05</v>
      </c>
      <c r="E173" s="33" t="n">
        <v>-0.135</v>
      </c>
      <c r="F173" s="33" t="n">
        <v>0.162</v>
      </c>
      <c r="G173" s="32" t="n">
        <v>73</v>
      </c>
    </row>
    <row r="174">
      <c r="A174" s="2" t="inlineStr">
        <is>
          <t>Scientific and measuring instruments|operating-profit-margin</t>
        </is>
      </c>
      <c r="B174" s="23" t="inlineStr">
        <is>
          <t>Scientific and measuring instruments</t>
        </is>
      </c>
      <c r="C174" s="23" t="inlineStr">
        <is>
          <t>Operating profit margin</t>
        </is>
      </c>
      <c r="D174" s="33" t="n">
        <v>0.019</v>
      </c>
      <c r="E174" s="33" t="n">
        <v>-0.272</v>
      </c>
      <c r="F174" s="33" t="n">
        <v>0.173</v>
      </c>
      <c r="G174" s="32" t="n">
        <v>62</v>
      </c>
    </row>
    <row r="175">
      <c r="A175" s="2" t="inlineStr">
        <is>
          <t>Industrial machinery|operating-profit-margin</t>
        </is>
      </c>
      <c r="B175" s="23" t="inlineStr">
        <is>
          <t>Industrial machinery</t>
        </is>
      </c>
      <c r="C175" s="23" t="inlineStr">
        <is>
          <t>Operating profit margin</t>
        </is>
      </c>
      <c r="D175" s="33" t="n">
        <v>0.107</v>
      </c>
      <c r="E175" s="33" t="n">
        <v>-0.02</v>
      </c>
      <c r="F175" s="33" t="n">
        <v>0.152</v>
      </c>
      <c r="G175" s="32" t="n">
        <v>104</v>
      </c>
    </row>
    <row r="176">
      <c r="A176" s="2" t="inlineStr">
        <is>
          <t>Building materials and metals|operating-profit-margin</t>
        </is>
      </c>
      <c r="B176" s="23" t="inlineStr">
        <is>
          <t>Building materials and metals</t>
        </is>
      </c>
      <c r="C176" s="23" t="inlineStr">
        <is>
          <t>Operating profit margin</t>
        </is>
      </c>
      <c r="D176" s="33" t="n">
        <v>0.055</v>
      </c>
      <c r="E176" s="33" t="n">
        <v>-0.015</v>
      </c>
      <c r="F176" s="33" t="n">
        <v>0.128</v>
      </c>
      <c r="G176" s="32" t="n">
        <v>35</v>
      </c>
    </row>
    <row r="177">
      <c r="A177" s="2" t="inlineStr">
        <is>
          <t>Medical devices and supplies|operating-profit-margin</t>
        </is>
      </c>
      <c r="B177" s="23" t="inlineStr">
        <is>
          <t>Medical devices and supplies</t>
        </is>
      </c>
      <c r="C177" s="23" t="inlineStr">
        <is>
          <t>Operating profit margin</t>
        </is>
      </c>
      <c r="D177" s="33" t="n">
        <v>-0.123</v>
      </c>
      <c r="E177" s="33" t="n">
        <v>-0.596</v>
      </c>
      <c r="F177" s="33" t="n">
        <v>0.093</v>
      </c>
      <c r="G177" s="32" t="n">
        <v>146</v>
      </c>
    </row>
    <row r="178">
      <c r="A178" s="2" t="inlineStr">
        <is>
          <t>Fabricated metal products|operating-profit-margin</t>
        </is>
      </c>
      <c r="B178" s="23" t="inlineStr">
        <is>
          <t>Fabricated metal products</t>
        </is>
      </c>
      <c r="C178" s="23" t="inlineStr">
        <is>
          <t>Operating profit margin</t>
        </is>
      </c>
      <c r="D178" s="33" t="n">
        <v>0.073</v>
      </c>
      <c r="E178" s="33" t="n">
        <v>-0.011</v>
      </c>
      <c r="F178" s="33" t="n">
        <v>0.146</v>
      </c>
      <c r="G178" s="32" t="n">
        <v>47</v>
      </c>
    </row>
    <row r="179">
      <c r="A179" s="2" t="inlineStr">
        <is>
          <t>Mining|operating-profit-margin</t>
        </is>
      </c>
      <c r="B179" s="23" t="inlineStr">
        <is>
          <t>Mining</t>
        </is>
      </c>
      <c r="C179" s="23" t="inlineStr">
        <is>
          <t>Operating profit margin</t>
        </is>
      </c>
      <c r="D179" s="33" t="n">
        <v>0.013</v>
      </c>
      <c r="E179" s="33" t="n">
        <v>-1.097</v>
      </c>
      <c r="F179" s="33" t="n">
        <v>0.176</v>
      </c>
      <c r="G179" s="32" t="n">
        <v>33</v>
      </c>
    </row>
    <row r="180">
      <c r="A180" s="2" t="inlineStr">
        <is>
          <t>Oil and gas production|operating-profit-margin</t>
        </is>
      </c>
      <c r="B180" s="23" t="inlineStr">
        <is>
          <t>Oil and gas production</t>
        </is>
      </c>
      <c r="C180" s="23" t="inlineStr">
        <is>
          <t>Operating profit margin</t>
        </is>
      </c>
      <c r="D180" s="33" t="n">
        <v>0.111</v>
      </c>
      <c r="E180" s="33" t="n">
        <v>-0.04</v>
      </c>
      <c r="F180" s="33" t="n">
        <v>0.289</v>
      </c>
      <c r="G180" s="32" t="n">
        <v>53</v>
      </c>
    </row>
    <row r="181">
      <c r="A181" s="2" t="inlineStr">
        <is>
          <t>Oil and gas services|operating-profit-margin</t>
        </is>
      </c>
      <c r="B181" s="23" t="inlineStr">
        <is>
          <t>Oil and gas services</t>
        </is>
      </c>
      <c r="C181" s="23" t="inlineStr">
        <is>
          <t>Operating profit margin</t>
        </is>
      </c>
      <c r="D181" s="33" t="n">
        <v>0.028</v>
      </c>
      <c r="E181" s="33" t="n">
        <v>-0.004</v>
      </c>
      <c r="F181" s="33" t="n">
        <v>0.118</v>
      </c>
      <c r="G181" s="32" t="n">
        <v>27</v>
      </c>
    </row>
    <row r="182">
      <c r="A182" s="2" t="inlineStr">
        <is>
          <t>Other manufacturing|operating-profit-margin</t>
        </is>
      </c>
      <c r="B182" s="23" t="inlineStr">
        <is>
          <t>Other manufacturing</t>
        </is>
      </c>
      <c r="C182" s="23" t="inlineStr">
        <is>
          <t>Operating profit margin</t>
        </is>
      </c>
      <c r="D182" s="33" t="n">
        <v>-0.006</v>
      </c>
      <c r="E182" s="33" t="n">
        <v>-0.057</v>
      </c>
      <c r="F182" s="33" t="n">
        <v>0.07099999999999999</v>
      </c>
      <c r="G182" s="32" t="n">
        <v>34</v>
      </c>
    </row>
    <row r="183">
      <c r="A183" s="2" t="inlineStr">
        <is>
          <t>Paper, wood and furniture|operating-profit-margin</t>
        </is>
      </c>
      <c r="B183" s="23" t="inlineStr">
        <is>
          <t>Paper, wood and furniture</t>
        </is>
      </c>
      <c r="C183" s="23" t="inlineStr">
        <is>
          <t>Operating profit margin</t>
        </is>
      </c>
      <c r="D183" s="33" t="n">
        <v>0.052</v>
      </c>
      <c r="E183" s="33" t="n">
        <v>-0.059</v>
      </c>
      <c r="F183" s="33" t="n">
        <v>0.095</v>
      </c>
      <c r="G183" s="32" t="n">
        <v>37</v>
      </c>
    </row>
    <row r="184">
      <c r="A184" s="2" t="inlineStr">
        <is>
          <t>Pharmaceuticals and biotech|operating-profit-margin</t>
        </is>
      </c>
      <c r="B184" s="23" t="inlineStr">
        <is>
          <t>Pharmaceuticals and biotech</t>
        </is>
      </c>
      <c r="C184" s="23" t="inlineStr">
        <is>
          <t>Operating profit margin</t>
        </is>
      </c>
      <c r="D184" s="33" t="n">
        <v>-0.788</v>
      </c>
      <c r="E184" s="33" t="n">
        <v>-5.21</v>
      </c>
      <c r="F184" s="33" t="n">
        <v>0.04</v>
      </c>
      <c r="G184" s="32" t="n">
        <v>284</v>
      </c>
    </row>
    <row r="185">
      <c r="A185" s="2" t="inlineStr">
        <is>
          <t>Printing and publishing|operating-profit-margin</t>
        </is>
      </c>
      <c r="B185" s="23" t="inlineStr">
        <is>
          <t>Printing and publishing</t>
        </is>
      </c>
      <c r="C185" s="23" t="inlineStr">
        <is>
          <t>Operating profit margin</t>
        </is>
      </c>
      <c r="D185" s="33" t="n">
        <v>0.066</v>
      </c>
      <c r="E185" s="33" t="n">
        <v>0.025</v>
      </c>
      <c r="F185" s="33" t="n">
        <v>0.12</v>
      </c>
      <c r="G185" s="32" t="n">
        <v>15</v>
      </c>
    </row>
    <row r="186">
      <c r="A186" s="2" t="inlineStr">
        <is>
          <t>Real estate and REITs|operating-profit-margin</t>
        </is>
      </c>
      <c r="B186" s="23" t="inlineStr">
        <is>
          <t>Real estate and REITs</t>
        </is>
      </c>
      <c r="C186" s="23" t="inlineStr">
        <is>
          <t>Operating profit margin</t>
        </is>
      </c>
      <c r="D186" s="33" t="n">
        <v>0.17</v>
      </c>
      <c r="E186" s="33" t="n">
        <v>0.003</v>
      </c>
      <c r="F186" s="33" t="n">
        <v>0.36</v>
      </c>
      <c r="G186" s="32" t="n">
        <v>122</v>
      </c>
    </row>
    <row r="187">
      <c r="A187" s="2" t="inlineStr">
        <is>
          <t>Engineering, research and consulting|operating-profit-margin</t>
        </is>
      </c>
      <c r="B187" s="23" t="inlineStr">
        <is>
          <t>Engineering, research and consulting</t>
        </is>
      </c>
      <c r="C187" s="23" t="inlineStr">
        <is>
          <t>Operating profit margin</t>
        </is>
      </c>
      <c r="D187" s="33" t="n">
        <v>0.025</v>
      </c>
      <c r="E187" s="33" t="n">
        <v>-0.554</v>
      </c>
      <c r="F187" s="33" t="n">
        <v>0.089</v>
      </c>
      <c r="G187" s="32" t="n">
        <v>58</v>
      </c>
    </row>
    <row r="188">
      <c r="A188" s="2" t="inlineStr">
        <is>
          <t>Restaurants|operating-profit-margin</t>
        </is>
      </c>
      <c r="B188" s="23" t="inlineStr">
        <is>
          <t>Restaurants</t>
        </is>
      </c>
      <c r="C188" s="23" t="inlineStr">
        <is>
          <t>Operating profit margin</t>
        </is>
      </c>
      <c r="D188" s="33" t="n">
        <v>0.043</v>
      </c>
      <c r="E188" s="33" t="n">
        <v>-0.021</v>
      </c>
      <c r="F188" s="33" t="n">
        <v>0.101</v>
      </c>
      <c r="G188" s="32" t="n">
        <v>47</v>
      </c>
    </row>
    <row r="189">
      <c r="A189" s="2" t="inlineStr">
        <is>
          <t>Semiconductors and electronic components|operating-profit-margin</t>
        </is>
      </c>
      <c r="B189" s="23" t="inlineStr">
        <is>
          <t>Semiconductors and electronic components</t>
        </is>
      </c>
      <c r="C189" s="23" t="inlineStr">
        <is>
          <t>Operating profit margin</t>
        </is>
      </c>
      <c r="D189" s="33" t="n">
        <v>0.024</v>
      </c>
      <c r="E189" s="33" t="n">
        <v>-0.168</v>
      </c>
      <c r="F189" s="33" t="n">
        <v>0.136</v>
      </c>
      <c r="G189" s="32" t="n">
        <v>115</v>
      </c>
    </row>
    <row r="190">
      <c r="A190" s="2" t="inlineStr">
        <is>
          <t>Software and IT services|operating-profit-margin</t>
        </is>
      </c>
      <c r="B190" s="23" t="inlineStr">
        <is>
          <t>Software and IT services</t>
        </is>
      </c>
      <c r="C190" s="23" t="inlineStr">
        <is>
          <t>Operating profit margin</t>
        </is>
      </c>
      <c r="D190" s="33" t="n">
        <v>-0.016</v>
      </c>
      <c r="E190" s="33" t="n">
        <v>-0.292</v>
      </c>
      <c r="F190" s="33" t="n">
        <v>0.102</v>
      </c>
      <c r="G190" s="32" t="n">
        <v>367</v>
      </c>
    </row>
    <row r="191">
      <c r="A191" s="2" t="inlineStr">
        <is>
          <t>Online and specialty retail|operating-profit-margin</t>
        </is>
      </c>
      <c r="B191" s="23" t="inlineStr">
        <is>
          <t>Online and specialty retail</t>
        </is>
      </c>
      <c r="C191" s="23" t="inlineStr">
        <is>
          <t>Operating profit margin</t>
        </is>
      </c>
      <c r="D191" s="33" t="n">
        <v>0.002</v>
      </c>
      <c r="E191" s="33" t="n">
        <v>-0.066</v>
      </c>
      <c r="F191" s="33" t="n">
        <v>0.059</v>
      </c>
      <c r="G191" s="32" t="n">
        <v>67</v>
      </c>
    </row>
    <row r="192">
      <c r="A192" s="2" t="inlineStr">
        <is>
          <t>Telecommunications and media distribution|operating-profit-margin</t>
        </is>
      </c>
      <c r="B192" s="23" t="inlineStr">
        <is>
          <t>Telecommunications and media distribution</t>
        </is>
      </c>
      <c r="C192" s="23" t="inlineStr">
        <is>
          <t>Operating profit margin</t>
        </is>
      </c>
      <c r="D192" s="33" t="n">
        <v>0.008999999999999999</v>
      </c>
      <c r="E192" s="33" t="n">
        <v>-0.17</v>
      </c>
      <c r="F192" s="33" t="n">
        <v>0.126</v>
      </c>
      <c r="G192" s="32" t="n">
        <v>62</v>
      </c>
    </row>
    <row r="193">
      <c r="A193" s="2" t="inlineStr">
        <is>
          <t>Transportation and logistics|operating-profit-margin</t>
        </is>
      </c>
      <c r="B193" s="23" t="inlineStr">
        <is>
          <t>Transportation and logistics</t>
        </is>
      </c>
      <c r="C193" s="23" t="inlineStr">
        <is>
          <t>Operating profit margin</t>
        </is>
      </c>
      <c r="D193" s="33" t="n">
        <v>0.089</v>
      </c>
      <c r="E193" s="33" t="n">
        <v>0.004</v>
      </c>
      <c r="F193" s="33" t="n">
        <v>0.253</v>
      </c>
      <c r="G193" s="32" t="n">
        <v>101</v>
      </c>
    </row>
    <row r="194">
      <c r="A194" s="2" t="inlineStr">
        <is>
          <t>Utilities and waste services|operating-profit-margin</t>
        </is>
      </c>
      <c r="B194" s="23" t="inlineStr">
        <is>
          <t>Utilities and waste services</t>
        </is>
      </c>
      <c r="C194" s="23" t="inlineStr">
        <is>
          <t>Operating profit margin</t>
        </is>
      </c>
      <c r="D194" s="33" t="n">
        <v>0.202</v>
      </c>
      <c r="E194" s="33" t="n">
        <v>0.112</v>
      </c>
      <c r="F194" s="33" t="n">
        <v>0.261</v>
      </c>
      <c r="G194" s="32" t="n">
        <v>96</v>
      </c>
    </row>
    <row r="195">
      <c r="A195" s="2" t="inlineStr">
        <is>
          <t>Motor vehicles and transport equipment|operating-profit-margin</t>
        </is>
      </c>
      <c r="B195" s="23" t="inlineStr">
        <is>
          <t>Motor vehicles and transport equipment</t>
        </is>
      </c>
      <c r="C195" s="23" t="inlineStr">
        <is>
          <t>Operating profit margin</t>
        </is>
      </c>
      <c r="D195" s="33" t="n">
        <v>0.027</v>
      </c>
      <c r="E195" s="33" t="n">
        <v>-0.534</v>
      </c>
      <c r="F195" s="33" t="n">
        <v>0.082</v>
      </c>
      <c r="G195" s="32" t="n">
        <v>66</v>
      </c>
    </row>
    <row r="196">
      <c r="A196" s="2" t="inlineStr">
        <is>
          <t>Wholesale distribution|operating-profit-margin</t>
        </is>
      </c>
      <c r="B196" s="23" t="inlineStr">
        <is>
          <t>Wholesale distribution</t>
        </is>
      </c>
      <c r="C196" s="23" t="inlineStr">
        <is>
          <t>Operating profit margin</t>
        </is>
      </c>
      <c r="D196" s="33" t="n">
        <v>0.025</v>
      </c>
      <c r="E196" s="33" t="n">
        <v>-0.017</v>
      </c>
      <c r="F196" s="33" t="n">
        <v>0.07199999999999999</v>
      </c>
      <c r="G196" s="32" t="n">
        <v>94</v>
      </c>
    </row>
    <row r="197">
      <c r="A197" s="2" t="inlineStr">
        <is>
          <t>All US-listed companies|net-profit-margin</t>
        </is>
      </c>
      <c r="B197" s="23" t="inlineStr">
        <is>
          <t>All US-listed companies</t>
        </is>
      </c>
      <c r="C197" s="23" t="inlineStr">
        <is>
          <t>Net profit margin</t>
        </is>
      </c>
      <c r="D197" s="33" t="n">
        <v>0.014</v>
      </c>
      <c r="E197" s="33" t="n">
        <v>-0.176</v>
      </c>
      <c r="F197" s="33" t="n">
        <v>0.099</v>
      </c>
      <c r="G197" s="32" t="n">
        <v>3108</v>
      </c>
    </row>
    <row r="198">
      <c r="A198" s="2" t="inlineStr">
        <is>
          <t>Aerospace and defense|net-profit-margin</t>
        </is>
      </c>
      <c r="B198" s="23" t="inlineStr">
        <is>
          <t>Aerospace and defense</t>
        </is>
      </c>
      <c r="C198" s="23" t="inlineStr">
        <is>
          <t>Net profit margin</t>
        </is>
      </c>
      <c r="D198" s="33" t="n">
        <v>0.016</v>
      </c>
      <c r="E198" s="33" t="n">
        <v>-0.397</v>
      </c>
      <c r="F198" s="33" t="n">
        <v>0.076</v>
      </c>
      <c r="G198" s="32" t="n">
        <v>41</v>
      </c>
    </row>
    <row r="199">
      <c r="A199" s="2" t="inlineStr">
        <is>
          <t>Agriculture|net-profit-margin</t>
        </is>
      </c>
      <c r="B199" s="23" t="inlineStr">
        <is>
          <t>Agriculture</t>
        </is>
      </c>
      <c r="C199" s="23" t="inlineStr">
        <is>
          <t>Net profit margin</t>
        </is>
      </c>
      <c r="D199" s="33" t="n">
        <v>0.004</v>
      </c>
      <c r="E199" s="33" t="n">
        <v>-0.584</v>
      </c>
      <c r="F199" s="33" t="n">
        <v>0.022</v>
      </c>
      <c r="G199" s="32" t="n">
        <v>17</v>
      </c>
    </row>
    <row r="200">
      <c r="A200" s="2" t="inlineStr">
        <is>
          <t>Airlines and air freight|net-profit-margin</t>
        </is>
      </c>
      <c r="B200" s="23" t="inlineStr">
        <is>
          <t>Airlines and air freight</t>
        </is>
      </c>
      <c r="C200" s="23" t="inlineStr">
        <is>
          <t>Net profit margin</t>
        </is>
      </c>
      <c r="D200" s="33" t="n">
        <v>0.016</v>
      </c>
      <c r="E200" s="33" t="n">
        <v>-0.027</v>
      </c>
      <c r="F200" s="33" t="n">
        <v>0.077</v>
      </c>
      <c r="G200" s="32" t="n">
        <v>19</v>
      </c>
    </row>
    <row r="201">
      <c r="A201" s="2" t="inlineStr">
        <is>
          <t>Apparel and footwear retail|net-profit-margin</t>
        </is>
      </c>
      <c r="B201" s="23" t="inlineStr">
        <is>
          <t>Apparel and footwear retail</t>
        </is>
      </c>
      <c r="C201" s="23" t="inlineStr">
        <is>
          <t>Net profit margin</t>
        </is>
      </c>
      <c r="D201" s="33" t="n">
        <v>0.014</v>
      </c>
      <c r="E201" s="33" t="n">
        <v>-0.008999999999999999</v>
      </c>
      <c r="F201" s="33" t="n">
        <v>0.075</v>
      </c>
      <c r="G201" s="32" t="n">
        <v>25</v>
      </c>
    </row>
    <row r="202">
      <c r="A202" s="2" t="inlineStr">
        <is>
          <t>Apparel, textiles and footwear|net-profit-margin</t>
        </is>
      </c>
      <c r="B202" s="23" t="inlineStr">
        <is>
          <t>Apparel, textiles and footwear</t>
        </is>
      </c>
      <c r="C202" s="23" t="inlineStr">
        <is>
          <t>Net profit margin</t>
        </is>
      </c>
      <c r="D202" s="33" t="n">
        <v>0.022</v>
      </c>
      <c r="E202" s="33" t="n">
        <v>-0.002</v>
      </c>
      <c r="F202" s="33" t="n">
        <v>0.061</v>
      </c>
      <c r="G202" s="32" t="n">
        <v>35</v>
      </c>
    </row>
    <row r="203">
      <c r="A203" s="2" t="inlineStr">
        <is>
          <t>Auto dealers and gas stations|net-profit-margin</t>
        </is>
      </c>
      <c r="B203" s="23" t="inlineStr">
        <is>
          <t>Auto dealers and gas stations</t>
        </is>
      </c>
      <c r="C203" s="23" t="inlineStr">
        <is>
          <t>Net profit margin</t>
        </is>
      </c>
      <c r="D203" s="33" t="n">
        <v>0.023</v>
      </c>
      <c r="E203" s="33" t="n">
        <v>0.005</v>
      </c>
      <c r="F203" s="33" t="n">
        <v>0.041</v>
      </c>
      <c r="G203" s="32" t="n">
        <v>21</v>
      </c>
    </row>
    <row r="204">
      <c r="A204" s="2" t="inlineStr">
        <is>
          <t>Business services|net-profit-margin</t>
        </is>
      </c>
      <c r="B204" s="23" t="inlineStr">
        <is>
          <t>Business services</t>
        </is>
      </c>
      <c r="C204" s="23" t="inlineStr">
        <is>
          <t>Net profit margin</t>
        </is>
      </c>
      <c r="D204" s="33" t="n">
        <v>0.026</v>
      </c>
      <c r="E204" s="33" t="n">
        <v>-0.058</v>
      </c>
      <c r="F204" s="33" t="n">
        <v>0.1</v>
      </c>
      <c r="G204" s="32" t="n">
        <v>155</v>
      </c>
    </row>
    <row r="205">
      <c r="A205" s="2" t="inlineStr">
        <is>
          <t>Chemicals and personal care|net-profit-margin</t>
        </is>
      </c>
      <c r="B205" s="23" t="inlineStr">
        <is>
          <t>Chemicals and personal care</t>
        </is>
      </c>
      <c r="C205" s="23" t="inlineStr">
        <is>
          <t>Net profit margin</t>
        </is>
      </c>
      <c r="D205" s="33" t="n">
        <v>-0.015</v>
      </c>
      <c r="E205" s="33" t="n">
        <v>-0.239</v>
      </c>
      <c r="F205" s="33" t="n">
        <v>0.075</v>
      </c>
      <c r="G205" s="32" t="n">
        <v>89</v>
      </c>
    </row>
    <row r="206">
      <c r="A206" s="2" t="inlineStr">
        <is>
          <t>Computers and hardware|net-profit-margin</t>
        </is>
      </c>
      <c r="B206" s="23" t="inlineStr">
        <is>
          <t>Computers and hardware</t>
        </is>
      </c>
      <c r="C206" s="23" t="inlineStr">
        <is>
          <t>Net profit margin</t>
        </is>
      </c>
      <c r="D206" s="33" t="n">
        <v>0.023</v>
      </c>
      <c r="E206" s="33" t="n">
        <v>-0.136</v>
      </c>
      <c r="F206" s="33" t="n">
        <v>0.109</v>
      </c>
      <c r="G206" s="32" t="n">
        <v>47</v>
      </c>
    </row>
    <row r="207">
      <c r="A207" s="2" t="inlineStr">
        <is>
          <t>Construction|net-profit-margin</t>
        </is>
      </c>
      <c r="B207" s="23" t="inlineStr">
        <is>
          <t>Construction</t>
        </is>
      </c>
      <c r="C207" s="23" t="inlineStr">
        <is>
          <t>Net profit margin</t>
        </is>
      </c>
      <c r="D207" s="33" t="n">
        <v>0.036</v>
      </c>
      <c r="E207" s="33" t="n">
        <v>-0.07199999999999999</v>
      </c>
      <c r="F207" s="33" t="n">
        <v>0.07000000000000001</v>
      </c>
      <c r="G207" s="32" t="n">
        <v>56</v>
      </c>
    </row>
    <row r="208">
      <c r="A208" s="2" t="inlineStr">
        <is>
          <t>Personal and repair services|net-profit-margin</t>
        </is>
      </c>
      <c r="B208" s="23" t="inlineStr">
        <is>
          <t>Personal and repair services</t>
        </is>
      </c>
      <c r="C208" s="23" t="inlineStr">
        <is>
          <t>Net profit margin</t>
        </is>
      </c>
      <c r="D208" s="33" t="n">
        <v>0.008</v>
      </c>
      <c r="E208" s="33" t="n">
        <v>-0.079</v>
      </c>
      <c r="F208" s="33" t="n">
        <v>0.068</v>
      </c>
      <c r="G208" s="32" t="n">
        <v>24</v>
      </c>
    </row>
    <row r="209">
      <c r="A209" s="2" t="inlineStr">
        <is>
          <t>Education|net-profit-margin</t>
        </is>
      </c>
      <c r="B209" s="23" t="inlineStr">
        <is>
          <t>Education</t>
        </is>
      </c>
      <c r="C209" s="23" t="inlineStr">
        <is>
          <t>Net profit margin</t>
        </is>
      </c>
      <c r="D209" s="33" t="n">
        <v>0.012</v>
      </c>
      <c r="E209" s="33" t="n">
        <v>-0.225</v>
      </c>
      <c r="F209" s="33" t="n">
        <v>0.118</v>
      </c>
      <c r="G209" s="32" t="n">
        <v>36</v>
      </c>
    </row>
    <row r="210">
      <c r="A210" s="2" t="inlineStr">
        <is>
          <t>Electrical and communications equipment|net-profit-margin</t>
        </is>
      </c>
      <c r="B210" s="23" t="inlineStr">
        <is>
          <t>Electrical and communications equipment</t>
        </is>
      </c>
      <c r="C210" s="23" t="inlineStr">
        <is>
          <t>Net profit margin</t>
        </is>
      </c>
      <c r="D210" s="33" t="n">
        <v>-0.042</v>
      </c>
      <c r="E210" s="33" t="n">
        <v>-0.603</v>
      </c>
      <c r="F210" s="33" t="n">
        <v>0.055</v>
      </c>
      <c r="G210" s="32" t="n">
        <v>105</v>
      </c>
    </row>
    <row r="211">
      <c r="A211" s="2" t="inlineStr">
        <is>
          <t>Food, beverage and tobacco|net-profit-margin</t>
        </is>
      </c>
      <c r="B211" s="23" t="inlineStr">
        <is>
          <t>Food, beverage and tobacco</t>
        </is>
      </c>
      <c r="C211" s="23" t="inlineStr">
        <is>
          <t>Net profit margin</t>
        </is>
      </c>
      <c r="D211" s="33" t="n">
        <v>0.031</v>
      </c>
      <c r="E211" s="33" t="n">
        <v>-0.063</v>
      </c>
      <c r="F211" s="33" t="n">
        <v>0.08799999999999999</v>
      </c>
      <c r="G211" s="32" t="n">
        <v>75</v>
      </c>
    </row>
    <row r="212">
      <c r="A212" s="2" t="inlineStr">
        <is>
          <t>General merchandise and home retail|net-profit-margin</t>
        </is>
      </c>
      <c r="B212" s="23" t="inlineStr">
        <is>
          <t>General merchandise and home retail</t>
        </is>
      </c>
      <c r="C212" s="23" t="inlineStr">
        <is>
          <t>Net profit margin</t>
        </is>
      </c>
      <c r="D212" s="33" t="n">
        <v>0.035</v>
      </c>
      <c r="E212" s="33" t="n">
        <v>0.026</v>
      </c>
      <c r="F212" s="33" t="n">
        <v>0.073</v>
      </c>
      <c r="G212" s="32" t="n">
        <v>31</v>
      </c>
    </row>
    <row r="213">
      <c r="A213" s="2" t="inlineStr">
        <is>
          <t>Healthcare services|net-profit-margin</t>
        </is>
      </c>
      <c r="B213" s="23" t="inlineStr">
        <is>
          <t>Healthcare services</t>
        </is>
      </c>
      <c r="C213" s="23" t="inlineStr">
        <is>
          <t>Net profit margin</t>
        </is>
      </c>
      <c r="D213" s="33" t="n">
        <v>-0.002</v>
      </c>
      <c r="E213" s="33" t="n">
        <v>-0.08500000000000001</v>
      </c>
      <c r="F213" s="33" t="n">
        <v>0.064</v>
      </c>
      <c r="G213" s="32" t="n">
        <v>68</v>
      </c>
    </row>
    <row r="214">
      <c r="A214" s="2" t="inlineStr">
        <is>
          <t>Hotels, entertainment and leisure|net-profit-margin</t>
        </is>
      </c>
      <c r="B214" s="23" t="inlineStr">
        <is>
          <t>Hotels, entertainment and leisure</t>
        </is>
      </c>
      <c r="C214" s="23" t="inlineStr">
        <is>
          <t>Net profit margin</t>
        </is>
      </c>
      <c r="D214" s="33" t="n">
        <v>0.016</v>
      </c>
      <c r="E214" s="33" t="n">
        <v>-0.118</v>
      </c>
      <c r="F214" s="33" t="n">
        <v>0.1</v>
      </c>
      <c r="G214" s="32" t="n">
        <v>79</v>
      </c>
    </row>
    <row r="215">
      <c r="A215" s="2" t="inlineStr">
        <is>
          <t>Scientific and measuring instruments|net-profit-margin</t>
        </is>
      </c>
      <c r="B215" s="23" t="inlineStr">
        <is>
          <t>Scientific and measuring instruments</t>
        </is>
      </c>
      <c r="C215" s="23" t="inlineStr">
        <is>
          <t>Net profit margin</t>
        </is>
      </c>
      <c r="D215" s="33" t="n">
        <v>0.007</v>
      </c>
      <c r="E215" s="33" t="n">
        <v>-0.265</v>
      </c>
      <c r="F215" s="33" t="n">
        <v>0.139</v>
      </c>
      <c r="G215" s="32" t="n">
        <v>64</v>
      </c>
    </row>
    <row r="216">
      <c r="A216" s="2" t="inlineStr">
        <is>
          <t>Industrial machinery|net-profit-margin</t>
        </is>
      </c>
      <c r="B216" s="23" t="inlineStr">
        <is>
          <t>Industrial machinery</t>
        </is>
      </c>
      <c r="C216" s="23" t="inlineStr">
        <is>
          <t>Net profit margin</t>
        </is>
      </c>
      <c r="D216" s="33" t="n">
        <v>0.066</v>
      </c>
      <c r="E216" s="33" t="n">
        <v>-0.011</v>
      </c>
      <c r="F216" s="33" t="n">
        <v>0.11</v>
      </c>
      <c r="G216" s="32" t="n">
        <v>108</v>
      </c>
    </row>
    <row r="217">
      <c r="A217" s="2" t="inlineStr">
        <is>
          <t>Building materials and metals|net-profit-margin</t>
        </is>
      </c>
      <c r="B217" s="23" t="inlineStr">
        <is>
          <t>Building materials and metals</t>
        </is>
      </c>
      <c r="C217" s="23" t="inlineStr">
        <is>
          <t>Net profit margin</t>
        </is>
      </c>
      <c r="D217" s="33" t="n">
        <v>0.022</v>
      </c>
      <c r="E217" s="33" t="n">
        <v>-0.022</v>
      </c>
      <c r="F217" s="33" t="n">
        <v>0.089</v>
      </c>
      <c r="G217" s="32" t="n">
        <v>43</v>
      </c>
    </row>
    <row r="218">
      <c r="A218" s="2" t="inlineStr">
        <is>
          <t>Medical devices and supplies|net-profit-margin</t>
        </is>
      </c>
      <c r="B218" s="23" t="inlineStr">
        <is>
          <t>Medical devices and supplies</t>
        </is>
      </c>
      <c r="C218" s="23" t="inlineStr">
        <is>
          <t>Net profit margin</t>
        </is>
      </c>
      <c r="D218" s="33" t="n">
        <v>-0.131</v>
      </c>
      <c r="E218" s="33" t="n">
        <v>-0.668</v>
      </c>
      <c r="F218" s="33" t="n">
        <v>0.059</v>
      </c>
      <c r="G218" s="32" t="n">
        <v>145</v>
      </c>
    </row>
    <row r="219">
      <c r="A219" s="2" t="inlineStr">
        <is>
          <t>Fabricated metal products|net-profit-margin</t>
        </is>
      </c>
      <c r="B219" s="23" t="inlineStr">
        <is>
          <t>Fabricated metal products</t>
        </is>
      </c>
      <c r="C219" s="23" t="inlineStr">
        <is>
          <t>Net profit margin</t>
        </is>
      </c>
      <c r="D219" s="33" t="n">
        <v>0.043</v>
      </c>
      <c r="E219" s="33" t="n">
        <v>-0.022</v>
      </c>
      <c r="F219" s="33" t="n">
        <v>0.107</v>
      </c>
      <c r="G219" s="32" t="n">
        <v>48</v>
      </c>
    </row>
    <row r="220">
      <c r="A220" s="2" t="inlineStr">
        <is>
          <t>Mining|net-profit-margin</t>
        </is>
      </c>
      <c r="B220" s="23" t="inlineStr">
        <is>
          <t>Mining</t>
        </is>
      </c>
      <c r="C220" s="23" t="inlineStr">
        <is>
          <t>Net profit margin</t>
        </is>
      </c>
      <c r="D220" s="33" t="n">
        <v>0.004</v>
      </c>
      <c r="E220" s="33" t="n">
        <v>-0.383</v>
      </c>
      <c r="F220" s="33" t="n">
        <v>0.142</v>
      </c>
      <c r="G220" s="32" t="n">
        <v>33</v>
      </c>
    </row>
    <row r="221">
      <c r="A221" s="2" t="inlineStr">
        <is>
          <t>Oil and gas production|net-profit-margin</t>
        </is>
      </c>
      <c r="B221" s="23" t="inlineStr">
        <is>
          <t>Oil and gas production</t>
        </is>
      </c>
      <c r="C221" s="23" t="inlineStr">
        <is>
          <t>Net profit margin</t>
        </is>
      </c>
      <c r="D221" s="33" t="n">
        <v>0.082</v>
      </c>
      <c r="E221" s="33" t="n">
        <v>-0.098</v>
      </c>
      <c r="F221" s="33" t="n">
        <v>0.184</v>
      </c>
      <c r="G221" s="32" t="n">
        <v>58</v>
      </c>
    </row>
    <row r="222">
      <c r="A222" s="2" t="inlineStr">
        <is>
          <t>Oil and gas services|net-profit-margin</t>
        </is>
      </c>
      <c r="B222" s="23" t="inlineStr">
        <is>
          <t>Oil and gas services</t>
        </is>
      </c>
      <c r="C222" s="23" t="inlineStr">
        <is>
          <t>Net profit margin</t>
        </is>
      </c>
      <c r="D222" s="33" t="n">
        <v>0.023</v>
      </c>
      <c r="E222" s="33" t="n">
        <v>-0.039</v>
      </c>
      <c r="F222" s="33" t="n">
        <v>0.064</v>
      </c>
      <c r="G222" s="32" t="n">
        <v>26</v>
      </c>
    </row>
    <row r="223">
      <c r="A223" s="2" t="inlineStr">
        <is>
          <t>Other manufacturing|net-profit-margin</t>
        </is>
      </c>
      <c r="B223" s="23" t="inlineStr">
        <is>
          <t>Other manufacturing</t>
        </is>
      </c>
      <c r="C223" s="23" t="inlineStr">
        <is>
          <t>Net profit margin</t>
        </is>
      </c>
      <c r="D223" s="33" t="n">
        <v>-0.031</v>
      </c>
      <c r="E223" s="33" t="n">
        <v>-0.12</v>
      </c>
      <c r="F223" s="33" t="n">
        <v>0.057</v>
      </c>
      <c r="G223" s="32" t="n">
        <v>33</v>
      </c>
    </row>
    <row r="224">
      <c r="A224" s="2" t="inlineStr">
        <is>
          <t>Paper, wood and furniture|net-profit-margin</t>
        </is>
      </c>
      <c r="B224" s="23" t="inlineStr">
        <is>
          <t>Paper, wood and furniture</t>
        </is>
      </c>
      <c r="C224" s="23" t="inlineStr">
        <is>
          <t>Net profit margin</t>
        </is>
      </c>
      <c r="D224" s="33" t="n">
        <v>0.022</v>
      </c>
      <c r="E224" s="33" t="n">
        <v>-0.103</v>
      </c>
      <c r="F224" s="33" t="n">
        <v>0.066</v>
      </c>
      <c r="G224" s="32" t="n">
        <v>39</v>
      </c>
    </row>
    <row r="225">
      <c r="A225" s="2" t="inlineStr">
        <is>
          <t>Pharmaceuticals and biotech|net-profit-margin</t>
        </is>
      </c>
      <c r="B225" s="23" t="inlineStr">
        <is>
          <t>Pharmaceuticals and biotech</t>
        </is>
      </c>
      <c r="C225" s="23" t="inlineStr">
        <is>
          <t>Net profit margin</t>
        </is>
      </c>
      <c r="D225" s="33" t="n">
        <v>-0.33</v>
      </c>
      <c r="E225" s="33" t="n">
        <v>-3.995</v>
      </c>
      <c r="F225" s="33" t="n">
        <v>0.055</v>
      </c>
      <c r="G225" s="32" t="n">
        <v>288</v>
      </c>
    </row>
    <row r="226">
      <c r="A226" s="2" t="inlineStr">
        <is>
          <t>Printing and publishing|net-profit-margin</t>
        </is>
      </c>
      <c r="B226" s="23" t="inlineStr">
        <is>
          <t>Printing and publishing</t>
        </is>
      </c>
      <c r="C226" s="23" t="inlineStr">
        <is>
          <t>Net profit margin</t>
        </is>
      </c>
      <c r="D226" s="33" t="n">
        <v>0.036</v>
      </c>
      <c r="E226" s="33" t="n">
        <v>0.004</v>
      </c>
      <c r="F226" s="33" t="n">
        <v>0.109</v>
      </c>
      <c r="G226" s="32" t="n">
        <v>17</v>
      </c>
    </row>
    <row r="227">
      <c r="A227" s="2" t="inlineStr">
        <is>
          <t>Real estate and REITs|net-profit-margin</t>
        </is>
      </c>
      <c r="B227" s="23" t="inlineStr">
        <is>
          <t>Real estate and REITs</t>
        </is>
      </c>
      <c r="C227" s="23" t="inlineStr">
        <is>
          <t>Net profit margin</t>
        </is>
      </c>
      <c r="D227" s="33" t="n">
        <v>0.068</v>
      </c>
      <c r="E227" s="33" t="n">
        <v>-0.068</v>
      </c>
      <c r="F227" s="33" t="n">
        <v>0.284</v>
      </c>
      <c r="G227" s="32" t="n">
        <v>189</v>
      </c>
    </row>
    <row r="228">
      <c r="A228" s="2" t="inlineStr">
        <is>
          <t>Engineering, research and consulting|net-profit-margin</t>
        </is>
      </c>
      <c r="B228" s="23" t="inlineStr">
        <is>
          <t>Engineering, research and consulting</t>
        </is>
      </c>
      <c r="C228" s="23" t="inlineStr">
        <is>
          <t>Net profit margin</t>
        </is>
      </c>
      <c r="D228" s="33" t="n">
        <v>0.015</v>
      </c>
      <c r="E228" s="33" t="n">
        <v>-0.608</v>
      </c>
      <c r="F228" s="33" t="n">
        <v>0.077</v>
      </c>
      <c r="G228" s="32" t="n">
        <v>58</v>
      </c>
    </row>
    <row r="229">
      <c r="A229" s="2" t="inlineStr">
        <is>
          <t>Restaurants|net-profit-margin</t>
        </is>
      </c>
      <c r="B229" s="23" t="inlineStr">
        <is>
          <t>Restaurants</t>
        </is>
      </c>
      <c r="C229" s="23" t="inlineStr">
        <is>
          <t>Net profit margin</t>
        </is>
      </c>
      <c r="D229" s="33" t="n">
        <v>0.018</v>
      </c>
      <c r="E229" s="33" t="n">
        <v>-0.055</v>
      </c>
      <c r="F229" s="33" t="n">
        <v>0.054</v>
      </c>
      <c r="G229" s="32" t="n">
        <v>49</v>
      </c>
    </row>
    <row r="230">
      <c r="A230" s="2" t="inlineStr">
        <is>
          <t>Semiconductors and electronic components|net-profit-margin</t>
        </is>
      </c>
      <c r="B230" s="23" t="inlineStr">
        <is>
          <t>Semiconductors and electronic components</t>
        </is>
      </c>
      <c r="C230" s="23" t="inlineStr">
        <is>
          <t>Net profit margin</t>
        </is>
      </c>
      <c r="D230" s="33" t="n">
        <v>0.013</v>
      </c>
      <c r="E230" s="33" t="n">
        <v>-0.133</v>
      </c>
      <c r="F230" s="33" t="n">
        <v>0.135</v>
      </c>
      <c r="G230" s="32" t="n">
        <v>112</v>
      </c>
    </row>
    <row r="231">
      <c r="A231" s="2" t="inlineStr">
        <is>
          <t>Software and IT services|net-profit-margin</t>
        </is>
      </c>
      <c r="B231" s="23" t="inlineStr">
        <is>
          <t>Software and IT services</t>
        </is>
      </c>
      <c r="C231" s="23" t="inlineStr">
        <is>
          <t>Net profit margin</t>
        </is>
      </c>
      <c r="D231" s="33" t="n">
        <v>-0.002</v>
      </c>
      <c r="E231" s="33" t="n">
        <v>-0.24</v>
      </c>
      <c r="F231" s="33" t="n">
        <v>0.129</v>
      </c>
      <c r="G231" s="32" t="n">
        <v>360</v>
      </c>
    </row>
    <row r="232">
      <c r="A232" s="2" t="inlineStr">
        <is>
          <t>Online and specialty retail|net-profit-margin</t>
        </is>
      </c>
      <c r="B232" s="23" t="inlineStr">
        <is>
          <t>Online and specialty retail</t>
        </is>
      </c>
      <c r="C232" s="23" t="inlineStr">
        <is>
          <t>Net profit margin</t>
        </is>
      </c>
      <c r="D232" s="33" t="n">
        <v>0.006</v>
      </c>
      <c r="E232" s="33" t="n">
        <v>-0.049</v>
      </c>
      <c r="F232" s="33" t="n">
        <v>0.051</v>
      </c>
      <c r="G232" s="32" t="n">
        <v>65</v>
      </c>
    </row>
    <row r="233">
      <c r="A233" s="2" t="inlineStr">
        <is>
          <t>Telecommunications and media distribution|net-profit-margin</t>
        </is>
      </c>
      <c r="B233" s="23" t="inlineStr">
        <is>
          <t>Telecommunications and media distribution</t>
        </is>
      </c>
      <c r="C233" s="23" t="inlineStr">
        <is>
          <t>Net profit margin</t>
        </is>
      </c>
      <c r="D233" s="33" t="n">
        <v>-0.027</v>
      </c>
      <c r="E233" s="33" t="n">
        <v>-0.193</v>
      </c>
      <c r="F233" s="33" t="n">
        <v>0.08799999999999999</v>
      </c>
      <c r="G233" s="32" t="n">
        <v>62</v>
      </c>
    </row>
    <row r="234">
      <c r="A234" s="2" t="inlineStr">
        <is>
          <t>Transportation and logistics|net-profit-margin</t>
        </is>
      </c>
      <c r="B234" s="23" t="inlineStr">
        <is>
          <t>Transportation and logistics</t>
        </is>
      </c>
      <c r="C234" s="23" t="inlineStr">
        <is>
          <t>Net profit margin</t>
        </is>
      </c>
      <c r="D234" s="33" t="n">
        <v>0.043</v>
      </c>
      <c r="E234" s="33" t="n">
        <v>-0.032</v>
      </c>
      <c r="F234" s="33" t="n">
        <v>0.189</v>
      </c>
      <c r="G234" s="32" t="n">
        <v>99</v>
      </c>
    </row>
    <row r="235">
      <c r="A235" s="2" t="inlineStr">
        <is>
          <t>Utilities and waste services|net-profit-margin</t>
        </is>
      </c>
      <c r="B235" s="23" t="inlineStr">
        <is>
          <t>Utilities and waste services</t>
        </is>
      </c>
      <c r="C235" s="23" t="inlineStr">
        <is>
          <t>Net profit margin</t>
        </is>
      </c>
      <c r="D235" s="33" t="n">
        <v>0.112</v>
      </c>
      <c r="E235" s="33" t="n">
        <v>0.019</v>
      </c>
      <c r="F235" s="33" t="n">
        <v>0.181</v>
      </c>
      <c r="G235" s="32" t="n">
        <v>91</v>
      </c>
    </row>
    <row r="236">
      <c r="A236" s="2" t="inlineStr">
        <is>
          <t>Motor vehicles and transport equipment|net-profit-margin</t>
        </is>
      </c>
      <c r="B236" s="23" t="inlineStr">
        <is>
          <t>Motor vehicles and transport equipment</t>
        </is>
      </c>
      <c r="C236" s="23" t="inlineStr">
        <is>
          <t>Net profit margin</t>
        </is>
      </c>
      <c r="D236" s="33" t="n">
        <v>0.019</v>
      </c>
      <c r="E236" s="33" t="n">
        <v>-0.304</v>
      </c>
      <c r="F236" s="33" t="n">
        <v>0.052</v>
      </c>
      <c r="G236" s="32" t="n">
        <v>67</v>
      </c>
    </row>
    <row r="237">
      <c r="A237" s="2" t="inlineStr">
        <is>
          <t>Wholesale distribution|net-profit-margin</t>
        </is>
      </c>
      <c r="B237" s="23" t="inlineStr">
        <is>
          <t>Wholesale distribution</t>
        </is>
      </c>
      <c r="C237" s="23" t="inlineStr">
        <is>
          <t>Net profit margin</t>
        </is>
      </c>
      <c r="D237" s="33" t="n">
        <v>0.01</v>
      </c>
      <c r="E237" s="33" t="n">
        <v>-0.02</v>
      </c>
      <c r="F237" s="33" t="n">
        <v>0.052</v>
      </c>
      <c r="G237" s="32" t="n">
        <v>94</v>
      </c>
    </row>
    <row r="238">
      <c r="A238" s="2" t="inlineStr">
        <is>
          <t>All US-listed companies|ebitda-margin</t>
        </is>
      </c>
      <c r="B238" s="23" t="inlineStr">
        <is>
          <t>All US-listed companies</t>
        </is>
      </c>
      <c r="C238" s="23" t="inlineStr">
        <is>
          <t>EBITDA margin</t>
        </is>
      </c>
      <c r="D238" s="33" t="n">
        <v>0.076</v>
      </c>
      <c r="E238" s="33" t="n">
        <v>-0.095</v>
      </c>
      <c r="F238" s="33" t="n">
        <v>0.196</v>
      </c>
      <c r="G238" s="32" t="n">
        <v>2413</v>
      </c>
    </row>
    <row r="239">
      <c r="A239" s="2" t="inlineStr">
        <is>
          <t>Aerospace and defense|ebitda-margin</t>
        </is>
      </c>
      <c r="B239" s="23" t="inlineStr">
        <is>
          <t>Aerospace and defense</t>
        </is>
      </c>
      <c r="C239" s="23" t="inlineStr">
        <is>
          <t>EBITDA margin</t>
        </is>
      </c>
      <c r="D239" s="33" t="n">
        <v>0.099</v>
      </c>
      <c r="E239" s="33" t="n">
        <v>-0.277</v>
      </c>
      <c r="F239" s="33" t="n">
        <v>0.191</v>
      </c>
      <c r="G239" s="32" t="n">
        <v>34</v>
      </c>
    </row>
    <row r="240">
      <c r="A240" s="2" t="inlineStr">
        <is>
          <t>Airlines and air freight|ebitda-margin</t>
        </is>
      </c>
      <c r="B240" s="23" t="inlineStr">
        <is>
          <t>Airlines and air freight</t>
        </is>
      </c>
      <c r="C240" s="23" t="inlineStr">
        <is>
          <t>EBITDA margin</t>
        </is>
      </c>
      <c r="D240" s="33" t="n">
        <v>0.07099999999999999</v>
      </c>
      <c r="E240" s="33" t="n">
        <v>-0.006</v>
      </c>
      <c r="F240" s="33" t="n">
        <v>0.125</v>
      </c>
      <c r="G240" s="32" t="n">
        <v>19</v>
      </c>
    </row>
    <row r="241">
      <c r="A241" s="2" t="inlineStr">
        <is>
          <t>Apparel and footwear retail|ebitda-margin</t>
        </is>
      </c>
      <c r="B241" s="23" t="inlineStr">
        <is>
          <t>Apparel and footwear retail</t>
        </is>
      </c>
      <c r="C241" s="23" t="inlineStr">
        <is>
          <t>EBITDA margin</t>
        </is>
      </c>
      <c r="D241" s="33" t="n">
        <v>0.041</v>
      </c>
      <c r="E241" s="33" t="n">
        <v>0.019</v>
      </c>
      <c r="F241" s="33" t="n">
        <v>0.083</v>
      </c>
      <c r="G241" s="32" t="n">
        <v>20</v>
      </c>
    </row>
    <row r="242">
      <c r="A242" s="2" t="inlineStr">
        <is>
          <t>Apparel, textiles and footwear|ebitda-margin</t>
        </is>
      </c>
      <c r="B242" s="23" t="inlineStr">
        <is>
          <t>Apparel, textiles and footwear</t>
        </is>
      </c>
      <c r="C242" s="23" t="inlineStr">
        <is>
          <t>EBITDA margin</t>
        </is>
      </c>
      <c r="D242" s="33" t="n">
        <v>0.076</v>
      </c>
      <c r="E242" s="33" t="n">
        <v>0.043</v>
      </c>
      <c r="F242" s="33" t="n">
        <v>0.127</v>
      </c>
      <c r="G242" s="32" t="n">
        <v>28</v>
      </c>
    </row>
    <row r="243">
      <c r="A243" s="2" t="inlineStr">
        <is>
          <t>Auto dealers and gas stations|ebitda-margin</t>
        </is>
      </c>
      <c r="B243" s="23" t="inlineStr">
        <is>
          <t>Auto dealers and gas stations</t>
        </is>
      </c>
      <c r="C243" s="23" t="inlineStr">
        <is>
          <t>EBITDA margin</t>
        </is>
      </c>
      <c r="D243" s="33" t="n">
        <v>0.051</v>
      </c>
      <c r="E243" s="33" t="n">
        <v>0.031</v>
      </c>
      <c r="F243" s="33" t="n">
        <v>0.118</v>
      </c>
      <c r="G243" s="32" t="n">
        <v>15</v>
      </c>
    </row>
    <row r="244">
      <c r="A244" s="2" t="inlineStr">
        <is>
          <t>Business services|ebitda-margin</t>
        </is>
      </c>
      <c r="B244" s="23" t="inlineStr">
        <is>
          <t>Business services</t>
        </is>
      </c>
      <c r="C244" s="23" t="inlineStr">
        <is>
          <t>EBITDA margin</t>
        </is>
      </c>
      <c r="D244" s="33" t="n">
        <v>0.098</v>
      </c>
      <c r="E244" s="33" t="n">
        <v>-0.012</v>
      </c>
      <c r="F244" s="33" t="n">
        <v>0.224</v>
      </c>
      <c r="G244" s="32" t="n">
        <v>126</v>
      </c>
    </row>
    <row r="245">
      <c r="A245" s="2" t="inlineStr">
        <is>
          <t>Chemicals and personal care|ebitda-margin</t>
        </is>
      </c>
      <c r="B245" s="23" t="inlineStr">
        <is>
          <t>Chemicals and personal care</t>
        </is>
      </c>
      <c r="C245" s="23" t="inlineStr">
        <is>
          <t>EBITDA margin</t>
        </is>
      </c>
      <c r="D245" s="33" t="n">
        <v>0.08599999999999999</v>
      </c>
      <c r="E245" s="33" t="n">
        <v>-0.028</v>
      </c>
      <c r="F245" s="33" t="n">
        <v>0.193</v>
      </c>
      <c r="G245" s="32" t="n">
        <v>66</v>
      </c>
    </row>
    <row r="246">
      <c r="A246" s="2" t="inlineStr">
        <is>
          <t>Computers and hardware|ebitda-margin</t>
        </is>
      </c>
      <c r="B246" s="23" t="inlineStr">
        <is>
          <t>Computers and hardware</t>
        </is>
      </c>
      <c r="C246" s="23" t="inlineStr">
        <is>
          <t>EBITDA margin</t>
        </is>
      </c>
      <c r="D246" s="33" t="n">
        <v>0.068</v>
      </c>
      <c r="E246" s="33" t="n">
        <v>-0.074</v>
      </c>
      <c r="F246" s="33" t="n">
        <v>0.172</v>
      </c>
      <c r="G246" s="32" t="n">
        <v>40</v>
      </c>
    </row>
    <row r="247">
      <c r="A247" s="2" t="inlineStr">
        <is>
          <t>Construction|ebitda-margin</t>
        </is>
      </c>
      <c r="B247" s="23" t="inlineStr">
        <is>
          <t>Construction</t>
        </is>
      </c>
      <c r="C247" s="23" t="inlineStr">
        <is>
          <t>EBITDA margin</t>
        </is>
      </c>
      <c r="D247" s="33" t="n">
        <v>0.057</v>
      </c>
      <c r="E247" s="33" t="n">
        <v>-0.059</v>
      </c>
      <c r="F247" s="33" t="n">
        <v>0.121</v>
      </c>
      <c r="G247" s="32" t="n">
        <v>34</v>
      </c>
    </row>
    <row r="248">
      <c r="A248" s="2" t="inlineStr">
        <is>
          <t>Personal and repair services|ebitda-margin</t>
        </is>
      </c>
      <c r="B248" s="23" t="inlineStr">
        <is>
          <t>Personal and repair services</t>
        </is>
      </c>
      <c r="C248" s="23" t="inlineStr">
        <is>
          <t>EBITDA margin</t>
        </is>
      </c>
      <c r="D248" s="33" t="n">
        <v>0.048</v>
      </c>
      <c r="E248" s="33" t="n">
        <v>-0.146</v>
      </c>
      <c r="F248" s="33" t="n">
        <v>0.13</v>
      </c>
      <c r="G248" s="32" t="n">
        <v>20</v>
      </c>
    </row>
    <row r="249">
      <c r="A249" s="2" t="inlineStr">
        <is>
          <t>Education|ebitda-margin</t>
        </is>
      </c>
      <c r="B249" s="23" t="inlineStr">
        <is>
          <t>Education</t>
        </is>
      </c>
      <c r="C249" s="23" t="inlineStr">
        <is>
          <t>EBITDA margin</t>
        </is>
      </c>
      <c r="D249" s="33" t="n">
        <v>0.064</v>
      </c>
      <c r="E249" s="33" t="n">
        <v>-0.146</v>
      </c>
      <c r="F249" s="33" t="n">
        <v>0.163</v>
      </c>
      <c r="G249" s="32" t="n">
        <v>25</v>
      </c>
    </row>
    <row r="250">
      <c r="A250" s="2" t="inlineStr">
        <is>
          <t>Electrical and communications equipment|ebitda-margin</t>
        </is>
      </c>
      <c r="B250" s="23" t="inlineStr">
        <is>
          <t>Electrical and communications equipment</t>
        </is>
      </c>
      <c r="C250" s="23" t="inlineStr">
        <is>
          <t>EBITDA margin</t>
        </is>
      </c>
      <c r="D250" s="33" t="n">
        <v>-0.034</v>
      </c>
      <c r="E250" s="33" t="n">
        <v>-0.5649999999999999</v>
      </c>
      <c r="F250" s="33" t="n">
        <v>0.115</v>
      </c>
      <c r="G250" s="32" t="n">
        <v>84</v>
      </c>
    </row>
    <row r="251">
      <c r="A251" s="2" t="inlineStr">
        <is>
          <t>Food, beverage and tobacco|ebitda-margin</t>
        </is>
      </c>
      <c r="B251" s="23" t="inlineStr">
        <is>
          <t>Food, beverage and tobacco</t>
        </is>
      </c>
      <c r="C251" s="23" t="inlineStr">
        <is>
          <t>EBITDA margin</t>
        </is>
      </c>
      <c r="D251" s="33" t="n">
        <v>0.097</v>
      </c>
      <c r="E251" s="33" t="n">
        <v>-0.061</v>
      </c>
      <c r="F251" s="33" t="n">
        <v>0.158</v>
      </c>
      <c r="G251" s="32" t="n">
        <v>62</v>
      </c>
    </row>
    <row r="252">
      <c r="A252" s="2" t="inlineStr">
        <is>
          <t>General merchandise and home retail|ebitda-margin</t>
        </is>
      </c>
      <c r="B252" s="23" t="inlineStr">
        <is>
          <t>General merchandise and home retail</t>
        </is>
      </c>
      <c r="C252" s="23" t="inlineStr">
        <is>
          <t>EBITDA margin</t>
        </is>
      </c>
      <c r="D252" s="33" t="n">
        <v>0.08500000000000001</v>
      </c>
      <c r="E252" s="33" t="n">
        <v>0.052</v>
      </c>
      <c r="F252" s="33" t="n">
        <v>0.131</v>
      </c>
      <c r="G252" s="32" t="n">
        <v>26</v>
      </c>
    </row>
    <row r="253">
      <c r="A253" s="2" t="inlineStr">
        <is>
          <t>Healthcare services|ebitda-margin</t>
        </is>
      </c>
      <c r="B253" s="23" t="inlineStr">
        <is>
          <t>Healthcare services</t>
        </is>
      </c>
      <c r="C253" s="23" t="inlineStr">
        <is>
          <t>EBITDA margin</t>
        </is>
      </c>
      <c r="D253" s="33" t="n">
        <v>0.068</v>
      </c>
      <c r="E253" s="33" t="n">
        <v>-0.061</v>
      </c>
      <c r="F253" s="33" t="n">
        <v>0.14</v>
      </c>
      <c r="G253" s="32" t="n">
        <v>53</v>
      </c>
    </row>
    <row r="254">
      <c r="A254" s="2" t="inlineStr">
        <is>
          <t>Hotels, entertainment and leisure|ebitda-margin</t>
        </is>
      </c>
      <c r="B254" s="23" t="inlineStr">
        <is>
          <t>Hotels, entertainment and leisure</t>
        </is>
      </c>
      <c r="C254" s="23" t="inlineStr">
        <is>
          <t>EBITDA margin</t>
        </is>
      </c>
      <c r="D254" s="33" t="n">
        <v>0.12</v>
      </c>
      <c r="E254" s="33" t="n">
        <v>-0.065</v>
      </c>
      <c r="F254" s="33" t="n">
        <v>0.254</v>
      </c>
      <c r="G254" s="32" t="n">
        <v>70</v>
      </c>
    </row>
    <row r="255">
      <c r="A255" s="2" t="inlineStr">
        <is>
          <t>Scientific and measuring instruments|ebitda-margin</t>
        </is>
      </c>
      <c r="B255" s="23" t="inlineStr">
        <is>
          <t>Scientific and measuring instruments</t>
        </is>
      </c>
      <c r="C255" s="23" t="inlineStr">
        <is>
          <t>EBITDA margin</t>
        </is>
      </c>
      <c r="D255" s="33" t="n">
        <v>0.051</v>
      </c>
      <c r="E255" s="33" t="n">
        <v>-0.218</v>
      </c>
      <c r="F255" s="33" t="n">
        <v>0.209</v>
      </c>
      <c r="G255" s="32" t="n">
        <v>48</v>
      </c>
    </row>
    <row r="256">
      <c r="A256" s="2" t="inlineStr">
        <is>
          <t>Industrial machinery|ebitda-margin</t>
        </is>
      </c>
      <c r="B256" s="23" t="inlineStr">
        <is>
          <t>Industrial machinery</t>
        </is>
      </c>
      <c r="C256" s="23" t="inlineStr">
        <is>
          <t>EBITDA margin</t>
        </is>
      </c>
      <c r="D256" s="33" t="n">
        <v>0.14</v>
      </c>
      <c r="E256" s="33" t="n">
        <v>0.032</v>
      </c>
      <c r="F256" s="33" t="n">
        <v>0.198</v>
      </c>
      <c r="G256" s="32" t="n">
        <v>88</v>
      </c>
    </row>
    <row r="257">
      <c r="A257" s="2" t="inlineStr">
        <is>
          <t>Building materials and metals|ebitda-margin</t>
        </is>
      </c>
      <c r="B257" s="23" t="inlineStr">
        <is>
          <t>Building materials and metals</t>
        </is>
      </c>
      <c r="C257" s="23" t="inlineStr">
        <is>
          <t>EBITDA margin</t>
        </is>
      </c>
      <c r="D257" s="33" t="n">
        <v>0.097</v>
      </c>
      <c r="E257" s="33" t="n">
        <v>0.036</v>
      </c>
      <c r="F257" s="33" t="n">
        <v>0.19</v>
      </c>
      <c r="G257" s="32" t="n">
        <v>30</v>
      </c>
    </row>
    <row r="258">
      <c r="A258" s="2" t="inlineStr">
        <is>
          <t>Medical devices and supplies|ebitda-margin</t>
        </is>
      </c>
      <c r="B258" s="23" t="inlineStr">
        <is>
          <t>Medical devices and supplies</t>
        </is>
      </c>
      <c r="C258" s="23" t="inlineStr">
        <is>
          <t>EBITDA margin</t>
        </is>
      </c>
      <c r="D258" s="33" t="n">
        <v>-0.029</v>
      </c>
      <c r="E258" s="33" t="n">
        <v>-0.372</v>
      </c>
      <c r="F258" s="33" t="n">
        <v>0.178</v>
      </c>
      <c r="G258" s="32" t="n">
        <v>116</v>
      </c>
    </row>
    <row r="259">
      <c r="A259" s="2" t="inlineStr">
        <is>
          <t>Fabricated metal products|ebitda-margin</t>
        </is>
      </c>
      <c r="B259" s="23" t="inlineStr">
        <is>
          <t>Fabricated metal products</t>
        </is>
      </c>
      <c r="C259" s="23" t="inlineStr">
        <is>
          <t>EBITDA margin</t>
        </is>
      </c>
      <c r="D259" s="33" t="n">
        <v>0.123</v>
      </c>
      <c r="E259" s="33" t="n">
        <v>0.06900000000000001</v>
      </c>
      <c r="F259" s="33" t="n">
        <v>0.196</v>
      </c>
      <c r="G259" s="32" t="n">
        <v>33</v>
      </c>
    </row>
    <row r="260">
      <c r="A260" s="2" t="inlineStr">
        <is>
          <t>Mining|ebitda-margin</t>
        </is>
      </c>
      <c r="B260" s="23" t="inlineStr">
        <is>
          <t>Mining</t>
        </is>
      </c>
      <c r="C260" s="23" t="inlineStr">
        <is>
          <t>EBITDA margin</t>
        </is>
      </c>
      <c r="D260" s="33" t="n">
        <v>0.134</v>
      </c>
      <c r="E260" s="33" t="n">
        <v>-0.143</v>
      </c>
      <c r="F260" s="33" t="n">
        <v>0.305</v>
      </c>
      <c r="G260" s="32" t="n">
        <v>31</v>
      </c>
    </row>
    <row r="261">
      <c r="A261" s="2" t="inlineStr">
        <is>
          <t>Oil and gas production|ebitda-margin</t>
        </is>
      </c>
      <c r="B261" s="23" t="inlineStr">
        <is>
          <t>Oil and gas production</t>
        </is>
      </c>
      <c r="C261" s="23" t="inlineStr">
        <is>
          <t>EBITDA margin</t>
        </is>
      </c>
      <c r="D261" s="33" t="n">
        <v>0.39</v>
      </c>
      <c r="E261" s="33" t="n">
        <v>0.227</v>
      </c>
      <c r="F261" s="33" t="n">
        <v>0.548</v>
      </c>
      <c r="G261" s="32" t="n">
        <v>43</v>
      </c>
    </row>
    <row r="262">
      <c r="A262" s="2" t="inlineStr">
        <is>
          <t>Oil and gas services|ebitda-margin</t>
        </is>
      </c>
      <c r="B262" s="23" t="inlineStr">
        <is>
          <t>Oil and gas services</t>
        </is>
      </c>
      <c r="C262" s="23" t="inlineStr">
        <is>
          <t>EBITDA margin</t>
        </is>
      </c>
      <c r="D262" s="33" t="n">
        <v>0.143</v>
      </c>
      <c r="E262" s="33" t="n">
        <v>0.101</v>
      </c>
      <c r="F262" s="33" t="n">
        <v>0.185</v>
      </c>
      <c r="G262" s="32" t="n">
        <v>20</v>
      </c>
    </row>
    <row r="263">
      <c r="A263" s="2" t="inlineStr">
        <is>
          <t>Other manufacturing|ebitda-margin</t>
        </is>
      </c>
      <c r="B263" s="23" t="inlineStr">
        <is>
          <t>Other manufacturing</t>
        </is>
      </c>
      <c r="C263" s="23" t="inlineStr">
        <is>
          <t>EBITDA margin</t>
        </is>
      </c>
      <c r="D263" s="33" t="n">
        <v>0.031</v>
      </c>
      <c r="E263" s="33" t="n">
        <v>0</v>
      </c>
      <c r="F263" s="33" t="n">
        <v>0.129</v>
      </c>
      <c r="G263" s="32" t="n">
        <v>26</v>
      </c>
    </row>
    <row r="264">
      <c r="A264" s="2" t="inlineStr">
        <is>
          <t>Paper, wood and furniture|ebitda-margin</t>
        </is>
      </c>
      <c r="B264" s="23" t="inlineStr">
        <is>
          <t>Paper, wood and furniture</t>
        </is>
      </c>
      <c r="C264" s="23" t="inlineStr">
        <is>
          <t>EBITDA margin</t>
        </is>
      </c>
      <c r="D264" s="33" t="n">
        <v>0.09</v>
      </c>
      <c r="E264" s="33" t="n">
        <v>-0.034</v>
      </c>
      <c r="F264" s="33" t="n">
        <v>0.128</v>
      </c>
      <c r="G264" s="32" t="n">
        <v>33</v>
      </c>
    </row>
    <row r="265">
      <c r="A265" s="2" t="inlineStr">
        <is>
          <t>Pharmaceuticals and biotech|ebitda-margin</t>
        </is>
      </c>
      <c r="B265" s="23" t="inlineStr">
        <is>
          <t>Pharmaceuticals and biotech</t>
        </is>
      </c>
      <c r="C265" s="23" t="inlineStr">
        <is>
          <t>EBITDA margin</t>
        </is>
      </c>
      <c r="D265" s="33" t="n">
        <v>-0.608</v>
      </c>
      <c r="E265" s="33" t="n">
        <v>-5.354</v>
      </c>
      <c r="F265" s="33" t="n">
        <v>0.077</v>
      </c>
      <c r="G265" s="32" t="n">
        <v>204</v>
      </c>
    </row>
    <row r="266">
      <c r="A266" s="2" t="inlineStr">
        <is>
          <t>Real estate and REITs|ebitda-margin</t>
        </is>
      </c>
      <c r="B266" s="23" t="inlineStr">
        <is>
          <t>Real estate and REITs</t>
        </is>
      </c>
      <c r="C266" s="23" t="inlineStr">
        <is>
          <t>EBITDA margin</t>
        </is>
      </c>
      <c r="D266" s="33" t="n">
        <v>0.354</v>
      </c>
      <c r="E266" s="33" t="n">
        <v>0.118</v>
      </c>
      <c r="F266" s="33" t="n">
        <v>0.648</v>
      </c>
      <c r="G266" s="32" t="n">
        <v>111</v>
      </c>
    </row>
    <row r="267">
      <c r="A267" s="2" t="inlineStr">
        <is>
          <t>Engineering, research and consulting|ebitda-margin</t>
        </is>
      </c>
      <c r="B267" s="23" t="inlineStr">
        <is>
          <t>Engineering, research and consulting</t>
        </is>
      </c>
      <c r="C267" s="23" t="inlineStr">
        <is>
          <t>EBITDA margin</t>
        </is>
      </c>
      <c r="D267" s="33" t="n">
        <v>0.075</v>
      </c>
      <c r="E267" s="33" t="n">
        <v>-0.253</v>
      </c>
      <c r="F267" s="33" t="n">
        <v>0.108</v>
      </c>
      <c r="G267" s="32" t="n">
        <v>46</v>
      </c>
    </row>
    <row r="268">
      <c r="A268" s="2" t="inlineStr">
        <is>
          <t>Restaurants|ebitda-margin</t>
        </is>
      </c>
      <c r="B268" s="23" t="inlineStr">
        <is>
          <t>Restaurants</t>
        </is>
      </c>
      <c r="C268" s="23" t="inlineStr">
        <is>
          <t>EBITDA margin</t>
        </is>
      </c>
      <c r="D268" s="33" t="n">
        <v>0.08799999999999999</v>
      </c>
      <c r="E268" s="33" t="n">
        <v>0.032</v>
      </c>
      <c r="F268" s="33" t="n">
        <v>0.155</v>
      </c>
      <c r="G268" s="32" t="n">
        <v>43</v>
      </c>
    </row>
    <row r="269">
      <c r="A269" s="2" t="inlineStr">
        <is>
          <t>Semiconductors and electronic components|ebitda-margin</t>
        </is>
      </c>
      <c r="B269" s="23" t="inlineStr">
        <is>
          <t>Semiconductors and electronic components</t>
        </is>
      </c>
      <c r="C269" s="23" t="inlineStr">
        <is>
          <t>EBITDA margin</t>
        </is>
      </c>
      <c r="D269" s="33" t="n">
        <v>0.08</v>
      </c>
      <c r="E269" s="33" t="n">
        <v>-0.128</v>
      </c>
      <c r="F269" s="33" t="n">
        <v>0.211</v>
      </c>
      <c r="G269" s="32" t="n">
        <v>81</v>
      </c>
    </row>
    <row r="270">
      <c r="A270" s="2" t="inlineStr">
        <is>
          <t>Software and IT services|ebitda-margin</t>
        </is>
      </c>
      <c r="B270" s="23" t="inlineStr">
        <is>
          <t>Software and IT services</t>
        </is>
      </c>
      <c r="C270" s="23" t="inlineStr">
        <is>
          <t>EBITDA margin</t>
        </is>
      </c>
      <c r="D270" s="33" t="n">
        <v>0.025</v>
      </c>
      <c r="E270" s="33" t="n">
        <v>-0.233</v>
      </c>
      <c r="F270" s="33" t="n">
        <v>0.168</v>
      </c>
      <c r="G270" s="32" t="n">
        <v>286</v>
      </c>
    </row>
    <row r="271">
      <c r="A271" s="2" t="inlineStr">
        <is>
          <t>Online and specialty retail|ebitda-margin</t>
        </is>
      </c>
      <c r="B271" s="23" t="inlineStr">
        <is>
          <t>Online and specialty retail</t>
        </is>
      </c>
      <c r="C271" s="23" t="inlineStr">
        <is>
          <t>EBITDA margin</t>
        </is>
      </c>
      <c r="D271" s="33" t="n">
        <v>0.015</v>
      </c>
      <c r="E271" s="33" t="n">
        <v>-0.041</v>
      </c>
      <c r="F271" s="33" t="n">
        <v>0.074</v>
      </c>
      <c r="G271" s="32" t="n">
        <v>56</v>
      </c>
    </row>
    <row r="272">
      <c r="A272" s="2" t="inlineStr">
        <is>
          <t>Telecommunications and media distribution|ebitda-margin</t>
        </is>
      </c>
      <c r="B272" s="23" t="inlineStr">
        <is>
          <t>Telecommunications and media distribution</t>
        </is>
      </c>
      <c r="C272" s="23" t="inlineStr">
        <is>
          <t>EBITDA margin</t>
        </is>
      </c>
      <c r="D272" s="33" t="n">
        <v>0.146</v>
      </c>
      <c r="E272" s="33" t="n">
        <v>-0.099</v>
      </c>
      <c r="F272" s="33" t="n">
        <v>0.225</v>
      </c>
      <c r="G272" s="32" t="n">
        <v>55</v>
      </c>
    </row>
    <row r="273">
      <c r="A273" s="2" t="inlineStr">
        <is>
          <t>Transportation and logistics|ebitda-margin</t>
        </is>
      </c>
      <c r="B273" s="23" t="inlineStr">
        <is>
          <t>Transportation and logistics</t>
        </is>
      </c>
      <c r="C273" s="23" t="inlineStr">
        <is>
          <t>EBITDA margin</t>
        </is>
      </c>
      <c r="D273" s="33" t="n">
        <v>0.167</v>
      </c>
      <c r="E273" s="33" t="n">
        <v>0.053</v>
      </c>
      <c r="F273" s="33" t="n">
        <v>0.373</v>
      </c>
      <c r="G273" s="32" t="n">
        <v>71</v>
      </c>
    </row>
    <row r="274">
      <c r="A274" s="2" t="inlineStr">
        <is>
          <t>Utilities and waste services|ebitda-margin</t>
        </is>
      </c>
      <c r="B274" s="23" t="inlineStr">
        <is>
          <t>Utilities and waste services</t>
        </is>
      </c>
      <c r="C274" s="23" t="inlineStr">
        <is>
          <t>EBITDA margin</t>
        </is>
      </c>
      <c r="D274" s="33" t="n">
        <v>0.365</v>
      </c>
      <c r="E274" s="33" t="n">
        <v>0.222</v>
      </c>
      <c r="F274" s="33" t="n">
        <v>0.434</v>
      </c>
      <c r="G274" s="32" t="n">
        <v>84</v>
      </c>
    </row>
    <row r="275">
      <c r="A275" s="2" t="inlineStr">
        <is>
          <t>Motor vehicles and transport equipment|ebitda-margin</t>
        </is>
      </c>
      <c r="B275" s="23" t="inlineStr">
        <is>
          <t>Motor vehicles and transport equipment</t>
        </is>
      </c>
      <c r="C275" s="23" t="inlineStr">
        <is>
          <t>EBITDA margin</t>
        </is>
      </c>
      <c r="D275" s="33" t="n">
        <v>0.063</v>
      </c>
      <c r="E275" s="33" t="n">
        <v>-0.487</v>
      </c>
      <c r="F275" s="33" t="n">
        <v>0.114</v>
      </c>
      <c r="G275" s="32" t="n">
        <v>56</v>
      </c>
    </row>
    <row r="276">
      <c r="A276" s="2" t="inlineStr">
        <is>
          <t>Wholesale distribution|ebitda-margin</t>
        </is>
      </c>
      <c r="B276" s="23" t="inlineStr">
        <is>
          <t>Wholesale distribution</t>
        </is>
      </c>
      <c r="C276" s="23" t="inlineStr">
        <is>
          <t>EBITDA margin</t>
        </is>
      </c>
      <c r="D276" s="33" t="n">
        <v>0.043</v>
      </c>
      <c r="E276" s="33" t="n">
        <v>-0.004</v>
      </c>
      <c r="F276" s="33" t="n">
        <v>0.09</v>
      </c>
      <c r="G276" s="32" t="n">
        <v>78</v>
      </c>
    </row>
    <row r="277">
      <c r="A277" s="2" t="inlineStr">
        <is>
          <t>All US-listed companies|return-on-assets</t>
        </is>
      </c>
      <c r="B277" s="23" t="inlineStr">
        <is>
          <t>All US-listed companies</t>
        </is>
      </c>
      <c r="C277" s="23" t="inlineStr">
        <is>
          <t>Return on assets</t>
        </is>
      </c>
      <c r="D277" s="33" t="n">
        <v>0.006</v>
      </c>
      <c r="E277" s="33" t="n">
        <v>-0.177</v>
      </c>
      <c r="F277" s="33" t="n">
        <v>0.05</v>
      </c>
      <c r="G277" s="32" t="n">
        <v>4187</v>
      </c>
    </row>
    <row r="278">
      <c r="A278" s="2" t="inlineStr">
        <is>
          <t>Aerospace and defense|return-on-assets</t>
        </is>
      </c>
      <c r="B278" s="23" t="inlineStr">
        <is>
          <t>Aerospace and defense</t>
        </is>
      </c>
      <c r="C278" s="23" t="inlineStr">
        <is>
          <t>Return on assets</t>
        </is>
      </c>
      <c r="D278" s="33" t="n">
        <v>0</v>
      </c>
      <c r="E278" s="33" t="n">
        <v>-0.161</v>
      </c>
      <c r="F278" s="33" t="n">
        <v>0.061</v>
      </c>
      <c r="G278" s="32" t="n">
        <v>45</v>
      </c>
    </row>
    <row r="279">
      <c r="A279" s="2" t="inlineStr">
        <is>
          <t>Agriculture|return-on-assets</t>
        </is>
      </c>
      <c r="B279" s="23" t="inlineStr">
        <is>
          <t>Agriculture</t>
        </is>
      </c>
      <c r="C279" s="23" t="inlineStr">
        <is>
          <t>Return on assets</t>
        </is>
      </c>
      <c r="D279" s="33" t="n">
        <v>0</v>
      </c>
      <c r="E279" s="33" t="n">
        <v>-0.414</v>
      </c>
      <c r="F279" s="33" t="n">
        <v>0.026</v>
      </c>
      <c r="G279" s="32" t="n">
        <v>17</v>
      </c>
    </row>
    <row r="280">
      <c r="A280" s="2" t="inlineStr">
        <is>
          <t>Airlines and air freight|return-on-assets</t>
        </is>
      </c>
      <c r="B280" s="23" t="inlineStr">
        <is>
          <t>Airlines and air freight</t>
        </is>
      </c>
      <c r="C280" s="23" t="inlineStr">
        <is>
          <t>Return on assets</t>
        </is>
      </c>
      <c r="D280" s="33" t="n">
        <v>0.005</v>
      </c>
      <c r="E280" s="33" t="n">
        <v>-0.028</v>
      </c>
      <c r="F280" s="33" t="n">
        <v>0.059</v>
      </c>
      <c r="G280" s="32" t="n">
        <v>19</v>
      </c>
    </row>
    <row r="281">
      <c r="A281" s="2" t="inlineStr">
        <is>
          <t>Apparel and footwear retail|return-on-assets</t>
        </is>
      </c>
      <c r="B281" s="23" t="inlineStr">
        <is>
          <t>Apparel and footwear retail</t>
        </is>
      </c>
      <c r="C281" s="23" t="inlineStr">
        <is>
          <t>Return on assets</t>
        </is>
      </c>
      <c r="D281" s="33" t="n">
        <v>0.021</v>
      </c>
      <c r="E281" s="33" t="n">
        <v>-0.015</v>
      </c>
      <c r="F281" s="33" t="n">
        <v>0.1</v>
      </c>
      <c r="G281" s="32" t="n">
        <v>23</v>
      </c>
    </row>
    <row r="282">
      <c r="A282" s="2" t="inlineStr">
        <is>
          <t>Apparel, textiles and footwear|return-on-assets</t>
        </is>
      </c>
      <c r="B282" s="23" t="inlineStr">
        <is>
          <t>Apparel, textiles and footwear</t>
        </is>
      </c>
      <c r="C282" s="23" t="inlineStr">
        <is>
          <t>Return on assets</t>
        </is>
      </c>
      <c r="D282" s="33" t="n">
        <v>0.027</v>
      </c>
      <c r="E282" s="33" t="n">
        <v>0</v>
      </c>
      <c r="F282" s="33" t="n">
        <v>0.082</v>
      </c>
      <c r="G282" s="32" t="n">
        <v>33</v>
      </c>
    </row>
    <row r="283">
      <c r="A283" s="2" t="inlineStr">
        <is>
          <t>Auto dealers and gas stations|return-on-assets</t>
        </is>
      </c>
      <c r="B283" s="23" t="inlineStr">
        <is>
          <t>Auto dealers and gas stations</t>
        </is>
      </c>
      <c r="C283" s="23" t="inlineStr">
        <is>
          <t>Return on assets</t>
        </is>
      </c>
      <c r="D283" s="33" t="n">
        <v>0.034</v>
      </c>
      <c r="E283" s="33" t="n">
        <v>-0.017</v>
      </c>
      <c r="F283" s="33" t="n">
        <v>0.07199999999999999</v>
      </c>
      <c r="G283" s="32" t="n">
        <v>23</v>
      </c>
    </row>
    <row r="284">
      <c r="A284" s="2" t="inlineStr">
        <is>
          <t>Banks and lenders|return-on-assets</t>
        </is>
      </c>
      <c r="B284" s="23" t="inlineStr">
        <is>
          <t>Banks and lenders</t>
        </is>
      </c>
      <c r="C284" s="23" t="inlineStr">
        <is>
          <t>Return on assets</t>
        </is>
      </c>
      <c r="D284" s="33" t="n">
        <v>0.01</v>
      </c>
      <c r="E284" s="33" t="n">
        <v>0.003</v>
      </c>
      <c r="F284" s="33" t="n">
        <v>0.014</v>
      </c>
      <c r="G284" s="32" t="n">
        <v>408</v>
      </c>
    </row>
    <row r="285">
      <c r="A285" s="2" t="inlineStr">
        <is>
          <t>Business services|return-on-assets</t>
        </is>
      </c>
      <c r="B285" s="23" t="inlineStr">
        <is>
          <t>Business services</t>
        </is>
      </c>
      <c r="C285" s="23" t="inlineStr">
        <is>
          <t>Return on assets</t>
        </is>
      </c>
      <c r="D285" s="33" t="n">
        <v>0.021</v>
      </c>
      <c r="E285" s="33" t="n">
        <v>-0.064</v>
      </c>
      <c r="F285" s="33" t="n">
        <v>0.065</v>
      </c>
      <c r="G285" s="32" t="n">
        <v>150</v>
      </c>
    </row>
    <row r="286">
      <c r="A286" s="2" t="inlineStr">
        <is>
          <t>Chemicals and personal care|return-on-assets</t>
        </is>
      </c>
      <c r="B286" s="23" t="inlineStr">
        <is>
          <t>Chemicals and personal care</t>
        </is>
      </c>
      <c r="C286" s="23" t="inlineStr">
        <is>
          <t>Return on assets</t>
        </is>
      </c>
      <c r="D286" s="33" t="n">
        <v>-0.014</v>
      </c>
      <c r="E286" s="33" t="n">
        <v>-0.16</v>
      </c>
      <c r="F286" s="33" t="n">
        <v>0.051</v>
      </c>
      <c r="G286" s="32" t="n">
        <v>93</v>
      </c>
    </row>
    <row r="287">
      <c r="A287" s="2" t="inlineStr">
        <is>
          <t>Computers and hardware|return-on-assets</t>
        </is>
      </c>
      <c r="B287" s="23" t="inlineStr">
        <is>
          <t>Computers and hardware</t>
        </is>
      </c>
      <c r="C287" s="23" t="inlineStr">
        <is>
          <t>Return on assets</t>
        </is>
      </c>
      <c r="D287" s="33" t="n">
        <v>0.014</v>
      </c>
      <c r="E287" s="33" t="n">
        <v>-0.079</v>
      </c>
      <c r="F287" s="33" t="n">
        <v>0.064</v>
      </c>
      <c r="G287" s="32" t="n">
        <v>48</v>
      </c>
    </row>
    <row r="288">
      <c r="A288" s="2" t="inlineStr">
        <is>
          <t>Construction|return-on-assets</t>
        </is>
      </c>
      <c r="B288" s="23" t="inlineStr">
        <is>
          <t>Construction</t>
        </is>
      </c>
      <c r="C288" s="23" t="inlineStr">
        <is>
          <t>Return on assets</t>
        </is>
      </c>
      <c r="D288" s="33" t="n">
        <v>0.055</v>
      </c>
      <c r="E288" s="33" t="n">
        <v>0.006</v>
      </c>
      <c r="F288" s="33" t="n">
        <v>0.096</v>
      </c>
      <c r="G288" s="32" t="n">
        <v>49</v>
      </c>
    </row>
    <row r="289">
      <c r="A289" s="2" t="inlineStr">
        <is>
          <t>Personal and repair services|return-on-assets</t>
        </is>
      </c>
      <c r="B289" s="23" t="inlineStr">
        <is>
          <t>Personal and repair services</t>
        </is>
      </c>
      <c r="C289" s="23" t="inlineStr">
        <is>
          <t>Return on assets</t>
        </is>
      </c>
      <c r="D289" s="33" t="n">
        <v>0.004</v>
      </c>
      <c r="E289" s="33" t="n">
        <v>-0.032</v>
      </c>
      <c r="F289" s="33" t="n">
        <v>0.052</v>
      </c>
      <c r="G289" s="32" t="n">
        <v>23</v>
      </c>
    </row>
    <row r="290">
      <c r="A290" s="2" t="inlineStr">
        <is>
          <t>Education|return-on-assets</t>
        </is>
      </c>
      <c r="B290" s="23" t="inlineStr">
        <is>
          <t>Education</t>
        </is>
      </c>
      <c r="C290" s="23" t="inlineStr">
        <is>
          <t>Return on assets</t>
        </is>
      </c>
      <c r="D290" s="33" t="n">
        <v>0.035</v>
      </c>
      <c r="E290" s="33" t="n">
        <v>-0.202</v>
      </c>
      <c r="F290" s="33" t="n">
        <v>0.08400000000000001</v>
      </c>
      <c r="G290" s="32" t="n">
        <v>31</v>
      </c>
    </row>
    <row r="291">
      <c r="A291" s="2" t="inlineStr">
        <is>
          <t>Electrical and communications equipment|return-on-assets</t>
        </is>
      </c>
      <c r="B291" s="23" t="inlineStr">
        <is>
          <t>Electrical and communications equipment</t>
        </is>
      </c>
      <c r="C291" s="23" t="inlineStr">
        <is>
          <t>Return on assets</t>
        </is>
      </c>
      <c r="D291" s="33" t="n">
        <v>-0.054</v>
      </c>
      <c r="E291" s="33" t="n">
        <v>-0.327</v>
      </c>
      <c r="F291" s="33" t="n">
        <v>0.047</v>
      </c>
      <c r="G291" s="32" t="n">
        <v>110</v>
      </c>
    </row>
    <row r="292">
      <c r="A292" s="2" t="inlineStr">
        <is>
          <t>Food, beverage and tobacco|return-on-assets</t>
        </is>
      </c>
      <c r="B292" s="23" t="inlineStr">
        <is>
          <t>Food, beverage and tobacco</t>
        </is>
      </c>
      <c r="C292" s="23" t="inlineStr">
        <is>
          <t>Return on assets</t>
        </is>
      </c>
      <c r="D292" s="33" t="n">
        <v>0.029</v>
      </c>
      <c r="E292" s="33" t="n">
        <v>-0.08599999999999999</v>
      </c>
      <c r="F292" s="33" t="n">
        <v>0.08699999999999999</v>
      </c>
      <c r="G292" s="32" t="n">
        <v>78</v>
      </c>
    </row>
    <row r="293">
      <c r="A293" s="2" t="inlineStr">
        <is>
          <t>General merchandise and home retail|return-on-assets</t>
        </is>
      </c>
      <c r="B293" s="23" t="inlineStr">
        <is>
          <t>General merchandise and home retail</t>
        </is>
      </c>
      <c r="C293" s="23" t="inlineStr">
        <is>
          <t>Return on assets</t>
        </is>
      </c>
      <c r="D293" s="33" t="n">
        <v>0.066</v>
      </c>
      <c r="E293" s="33" t="n">
        <v>0.039</v>
      </c>
      <c r="F293" s="33" t="n">
        <v>0.1</v>
      </c>
      <c r="G293" s="32" t="n">
        <v>30</v>
      </c>
    </row>
    <row r="294">
      <c r="A294" s="2" t="inlineStr">
        <is>
          <t>Healthcare services|return-on-assets</t>
        </is>
      </c>
      <c r="B294" s="23" t="inlineStr">
        <is>
          <t>Healthcare services</t>
        </is>
      </c>
      <c r="C294" s="23" t="inlineStr">
        <is>
          <t>Return on assets</t>
        </is>
      </c>
      <c r="D294" s="33" t="n">
        <v>-0.014</v>
      </c>
      <c r="E294" s="33" t="n">
        <v>-0.159</v>
      </c>
      <c r="F294" s="33" t="n">
        <v>0.061</v>
      </c>
      <c r="G294" s="32" t="n">
        <v>75</v>
      </c>
    </row>
    <row r="295">
      <c r="A295" s="2" t="inlineStr">
        <is>
          <t>Hotels, entertainment and leisure|return-on-assets</t>
        </is>
      </c>
      <c r="B295" s="23" t="inlineStr">
        <is>
          <t>Hotels, entertainment and leisure</t>
        </is>
      </c>
      <c r="C295" s="23" t="inlineStr">
        <is>
          <t>Return on assets</t>
        </is>
      </c>
      <c r="D295" s="33" t="n">
        <v>0.005</v>
      </c>
      <c r="E295" s="33" t="n">
        <v>-0.059</v>
      </c>
      <c r="F295" s="33" t="n">
        <v>0.05</v>
      </c>
      <c r="G295" s="32" t="n">
        <v>77</v>
      </c>
    </row>
    <row r="296">
      <c r="A296" s="2" t="inlineStr">
        <is>
          <t>Scientific and measuring instruments|return-on-assets</t>
        </is>
      </c>
      <c r="B296" s="23" t="inlineStr">
        <is>
          <t>Scientific and measuring instruments</t>
        </is>
      </c>
      <c r="C296" s="23" t="inlineStr">
        <is>
          <t>Return on assets</t>
        </is>
      </c>
      <c r="D296" s="33" t="n">
        <v>0</v>
      </c>
      <c r="E296" s="33" t="n">
        <v>-0.227</v>
      </c>
      <c r="F296" s="33" t="n">
        <v>0.077</v>
      </c>
      <c r="G296" s="32" t="n">
        <v>67</v>
      </c>
    </row>
    <row r="297">
      <c r="A297" s="2" t="inlineStr">
        <is>
          <t>Insurance|return-on-assets</t>
        </is>
      </c>
      <c r="B297" s="23" t="inlineStr">
        <is>
          <t>Insurance</t>
        </is>
      </c>
      <c r="C297" s="23" t="inlineStr">
        <is>
          <t>Return on assets</t>
        </is>
      </c>
      <c r="D297" s="33" t="n">
        <v>0.032</v>
      </c>
      <c r="E297" s="33" t="n">
        <v>0.006</v>
      </c>
      <c r="F297" s="33" t="n">
        <v>0.062</v>
      </c>
      <c r="G297" s="32" t="n">
        <v>120</v>
      </c>
    </row>
    <row r="298">
      <c r="A298" s="2" t="inlineStr">
        <is>
          <t>Brokers and asset managers|return-on-assets</t>
        </is>
      </c>
      <c r="B298" s="23" t="inlineStr">
        <is>
          <t>Brokers and asset managers</t>
        </is>
      </c>
      <c r="C298" s="23" t="inlineStr">
        <is>
          <t>Return on assets</t>
        </is>
      </c>
      <c r="D298" s="33" t="n">
        <v>0.017</v>
      </c>
      <c r="E298" s="33" t="n">
        <v>-0.065</v>
      </c>
      <c r="F298" s="33" t="n">
        <v>0.104</v>
      </c>
      <c r="G298" s="32" t="n">
        <v>133</v>
      </c>
    </row>
    <row r="299">
      <c r="A299" s="2" t="inlineStr">
        <is>
          <t>Industrial machinery|return-on-assets</t>
        </is>
      </c>
      <c r="B299" s="23" t="inlineStr">
        <is>
          <t>Industrial machinery</t>
        </is>
      </c>
      <c r="C299" s="23" t="inlineStr">
        <is>
          <t>Return on assets</t>
        </is>
      </c>
      <c r="D299" s="33" t="n">
        <v>0.043</v>
      </c>
      <c r="E299" s="33" t="n">
        <v>-0.011</v>
      </c>
      <c r="F299" s="33" t="n">
        <v>0.077</v>
      </c>
      <c r="G299" s="32" t="n">
        <v>110</v>
      </c>
    </row>
    <row r="300">
      <c r="A300" s="2" t="inlineStr">
        <is>
          <t>Building materials and metals|return-on-assets</t>
        </is>
      </c>
      <c r="B300" s="23" t="inlineStr">
        <is>
          <t>Building materials and metals</t>
        </is>
      </c>
      <c r="C300" s="23" t="inlineStr">
        <is>
          <t>Return on assets</t>
        </is>
      </c>
      <c r="D300" s="33" t="n">
        <v>0.043</v>
      </c>
      <c r="E300" s="33" t="n">
        <v>-0.032</v>
      </c>
      <c r="F300" s="33" t="n">
        <v>0.076</v>
      </c>
      <c r="G300" s="32" t="n">
        <v>45</v>
      </c>
    </row>
    <row r="301">
      <c r="A301" s="2" t="inlineStr">
        <is>
          <t>Medical devices and supplies|return-on-assets</t>
        </is>
      </c>
      <c r="B301" s="23" t="inlineStr">
        <is>
          <t>Medical devices and supplies</t>
        </is>
      </c>
      <c r="C301" s="23" t="inlineStr">
        <is>
          <t>Return on assets</t>
        </is>
      </c>
      <c r="D301" s="33" t="n">
        <v>-0.208</v>
      </c>
      <c r="E301" s="33" t="n">
        <v>-0.714</v>
      </c>
      <c r="F301" s="33" t="n">
        <v>0.015</v>
      </c>
      <c r="G301" s="32" t="n">
        <v>177</v>
      </c>
    </row>
    <row r="302">
      <c r="A302" s="2" t="inlineStr">
        <is>
          <t>Fabricated metal products|return-on-assets</t>
        </is>
      </c>
      <c r="B302" s="23" t="inlineStr">
        <is>
          <t>Fabricated metal products</t>
        </is>
      </c>
      <c r="C302" s="23" t="inlineStr">
        <is>
          <t>Return on assets</t>
        </is>
      </c>
      <c r="D302" s="33" t="n">
        <v>0.032</v>
      </c>
      <c r="E302" s="33" t="n">
        <v>-0.023</v>
      </c>
      <c r="F302" s="33" t="n">
        <v>0.111</v>
      </c>
      <c r="G302" s="32" t="n">
        <v>48</v>
      </c>
    </row>
    <row r="303">
      <c r="A303" s="2" t="inlineStr">
        <is>
          <t>Mining|return-on-assets</t>
        </is>
      </c>
      <c r="B303" s="23" t="inlineStr">
        <is>
          <t>Mining</t>
        </is>
      </c>
      <c r="C303" s="23" t="inlineStr">
        <is>
          <t>Return on assets</t>
        </is>
      </c>
      <c r="D303" s="33" t="n">
        <v>-0.07199999999999999</v>
      </c>
      <c r="E303" s="33" t="n">
        <v>-0.293</v>
      </c>
      <c r="F303" s="33" t="n">
        <v>0.027</v>
      </c>
      <c r="G303" s="32" t="n">
        <v>57</v>
      </c>
    </row>
    <row r="304">
      <c r="A304" s="2" t="inlineStr">
        <is>
          <t>Oil and gas production|return-on-assets</t>
        </is>
      </c>
      <c r="B304" s="23" t="inlineStr">
        <is>
          <t>Oil and gas production</t>
        </is>
      </c>
      <c r="C304" s="23" t="inlineStr">
        <is>
          <t>Return on assets</t>
        </is>
      </c>
      <c r="D304" s="33" t="n">
        <v>0.022</v>
      </c>
      <c r="E304" s="33" t="n">
        <v>-0.039</v>
      </c>
      <c r="F304" s="33" t="n">
        <v>0.067</v>
      </c>
      <c r="G304" s="32" t="n">
        <v>66</v>
      </c>
    </row>
    <row r="305">
      <c r="A305" s="2" t="inlineStr">
        <is>
          <t>Oil and gas services|return-on-assets</t>
        </is>
      </c>
      <c r="B305" s="23" t="inlineStr">
        <is>
          <t>Oil and gas services</t>
        </is>
      </c>
      <c r="C305" s="23" t="inlineStr">
        <is>
          <t>Return on assets</t>
        </is>
      </c>
      <c r="D305" s="33" t="n">
        <v>0.014</v>
      </c>
      <c r="E305" s="33" t="n">
        <v>-0.025</v>
      </c>
      <c r="F305" s="33" t="n">
        <v>0.042</v>
      </c>
      <c r="G305" s="32" t="n">
        <v>26</v>
      </c>
    </row>
    <row r="306">
      <c r="A306" s="2" t="inlineStr">
        <is>
          <t>Other manufacturing|return-on-assets</t>
        </is>
      </c>
      <c r="B306" s="23" t="inlineStr">
        <is>
          <t>Other manufacturing</t>
        </is>
      </c>
      <c r="C306" s="23" t="inlineStr">
        <is>
          <t>Return on assets</t>
        </is>
      </c>
      <c r="D306" s="33" t="n">
        <v>-0.02</v>
      </c>
      <c r="E306" s="33" t="n">
        <v>-0.06</v>
      </c>
      <c r="F306" s="33" t="n">
        <v>0.061</v>
      </c>
      <c r="G306" s="32" t="n">
        <v>32</v>
      </c>
    </row>
    <row r="307">
      <c r="A307" s="2" t="inlineStr">
        <is>
          <t>Paper, wood and furniture|return-on-assets</t>
        </is>
      </c>
      <c r="B307" s="23" t="inlineStr">
        <is>
          <t>Paper, wood and furniture</t>
        </is>
      </c>
      <c r="C307" s="23" t="inlineStr">
        <is>
          <t>Return on assets</t>
        </is>
      </c>
      <c r="D307" s="33" t="n">
        <v>0.021</v>
      </c>
      <c r="E307" s="33" t="n">
        <v>-0.064</v>
      </c>
      <c r="F307" s="33" t="n">
        <v>0.07199999999999999</v>
      </c>
      <c r="G307" s="32" t="n">
        <v>38</v>
      </c>
    </row>
    <row r="308">
      <c r="A308" s="2" t="inlineStr">
        <is>
          <t>Pharmaceuticals and biotech|return-on-assets</t>
        </is>
      </c>
      <c r="B308" s="23" t="inlineStr">
        <is>
          <t>Pharmaceuticals and biotech</t>
        </is>
      </c>
      <c r="C308" s="23" t="inlineStr">
        <is>
          <t>Return on assets</t>
        </is>
      </c>
      <c r="D308" s="33" t="n">
        <v>-0.394</v>
      </c>
      <c r="E308" s="33" t="n">
        <v>-0.739</v>
      </c>
      <c r="F308" s="33" t="n">
        <v>-0.08699999999999999</v>
      </c>
      <c r="G308" s="32" t="n">
        <v>581</v>
      </c>
    </row>
    <row r="309">
      <c r="A309" s="2" t="inlineStr">
        <is>
          <t>Printing and publishing|return-on-assets</t>
        </is>
      </c>
      <c r="B309" s="23" t="inlineStr">
        <is>
          <t>Printing and publishing</t>
        </is>
      </c>
      <c r="C309" s="23" t="inlineStr">
        <is>
          <t>Return on assets</t>
        </is>
      </c>
      <c r="D309" s="33" t="n">
        <v>0.028</v>
      </c>
      <c r="E309" s="33" t="n">
        <v>0.007</v>
      </c>
      <c r="F309" s="33" t="n">
        <v>0.08500000000000001</v>
      </c>
      <c r="G309" s="32" t="n">
        <v>17</v>
      </c>
    </row>
    <row r="310">
      <c r="A310" s="2" t="inlineStr">
        <is>
          <t>Real estate and REITs|return-on-assets</t>
        </is>
      </c>
      <c r="B310" s="23" t="inlineStr">
        <is>
          <t>Real estate and REITs</t>
        </is>
      </c>
      <c r="C310" s="23" t="inlineStr">
        <is>
          <t>Return on assets</t>
        </is>
      </c>
      <c r="D310" s="33" t="n">
        <v>0.013</v>
      </c>
      <c r="E310" s="33" t="n">
        <v>-0.016</v>
      </c>
      <c r="F310" s="33" t="n">
        <v>0.035</v>
      </c>
      <c r="G310" s="32" t="n">
        <v>222</v>
      </c>
    </row>
    <row r="311">
      <c r="A311" s="2" t="inlineStr">
        <is>
          <t>Engineering, research and consulting|return-on-assets</t>
        </is>
      </c>
      <c r="B311" s="23" t="inlineStr">
        <is>
          <t>Engineering, research and consulting</t>
        </is>
      </c>
      <c r="C311" s="23" t="inlineStr">
        <is>
          <t>Return on assets</t>
        </is>
      </c>
      <c r="D311" s="33" t="n">
        <v>0.014</v>
      </c>
      <c r="E311" s="33" t="n">
        <v>-0.215</v>
      </c>
      <c r="F311" s="33" t="n">
        <v>0.08400000000000001</v>
      </c>
      <c r="G311" s="32" t="n">
        <v>54</v>
      </c>
    </row>
    <row r="312">
      <c r="A312" s="2" t="inlineStr">
        <is>
          <t>Restaurants|return-on-assets</t>
        </is>
      </c>
      <c r="B312" s="23" t="inlineStr">
        <is>
          <t>Restaurants</t>
        </is>
      </c>
      <c r="C312" s="23" t="inlineStr">
        <is>
          <t>Return on assets</t>
        </is>
      </c>
      <c r="D312" s="33" t="n">
        <v>0.022</v>
      </c>
      <c r="E312" s="33" t="n">
        <v>-0.036</v>
      </c>
      <c r="F312" s="33" t="n">
        <v>0.054</v>
      </c>
      <c r="G312" s="32" t="n">
        <v>47</v>
      </c>
    </row>
    <row r="313">
      <c r="A313" s="2" t="inlineStr">
        <is>
          <t>Semiconductors and electronic components|return-on-assets</t>
        </is>
      </c>
      <c r="B313" s="23" t="inlineStr">
        <is>
          <t>Semiconductors and electronic components</t>
        </is>
      </c>
      <c r="C313" s="23" t="inlineStr">
        <is>
          <t>Return on assets</t>
        </is>
      </c>
      <c r="D313" s="33" t="n">
        <v>0.002</v>
      </c>
      <c r="E313" s="33" t="n">
        <v>-0.097</v>
      </c>
      <c r="F313" s="33" t="n">
        <v>0.065</v>
      </c>
      <c r="G313" s="32" t="n">
        <v>118</v>
      </c>
    </row>
    <row r="314">
      <c r="A314" s="2" t="inlineStr">
        <is>
          <t>Software and IT services|return-on-assets</t>
        </is>
      </c>
      <c r="B314" s="23" t="inlineStr">
        <is>
          <t>Software and IT services</t>
        </is>
      </c>
      <c r="C314" s="23" t="inlineStr">
        <is>
          <t>Return on assets</t>
        </is>
      </c>
      <c r="D314" s="33" t="n">
        <v>-0.004</v>
      </c>
      <c r="E314" s="33" t="n">
        <v>-0.166</v>
      </c>
      <c r="F314" s="33" t="n">
        <v>0.06900000000000001</v>
      </c>
      <c r="G314" s="32" t="n">
        <v>368</v>
      </c>
    </row>
    <row r="315">
      <c r="A315" s="2" t="inlineStr">
        <is>
          <t>Online and specialty retail|return-on-assets</t>
        </is>
      </c>
      <c r="B315" s="23" t="inlineStr">
        <is>
          <t>Online and specialty retail</t>
        </is>
      </c>
      <c r="C315" s="23" t="inlineStr">
        <is>
          <t>Return on assets</t>
        </is>
      </c>
      <c r="D315" s="33" t="n">
        <v>0.014</v>
      </c>
      <c r="E315" s="33" t="n">
        <v>-0.08799999999999999</v>
      </c>
      <c r="F315" s="33" t="n">
        <v>0.07199999999999999</v>
      </c>
      <c r="G315" s="32" t="n">
        <v>62</v>
      </c>
    </row>
    <row r="316">
      <c r="A316" s="2" t="inlineStr">
        <is>
          <t>Telecommunications and media distribution|return-on-assets</t>
        </is>
      </c>
      <c r="B316" s="23" t="inlineStr">
        <is>
          <t>Telecommunications and media distribution</t>
        </is>
      </c>
      <c r="C316" s="23" t="inlineStr">
        <is>
          <t>Return on assets</t>
        </is>
      </c>
      <c r="D316" s="33" t="n">
        <v>-0.004</v>
      </c>
      <c r="E316" s="33" t="n">
        <v>-0.091</v>
      </c>
      <c r="F316" s="33" t="n">
        <v>0.042</v>
      </c>
      <c r="G316" s="32" t="n">
        <v>63</v>
      </c>
    </row>
    <row r="317">
      <c r="A317" s="2" t="inlineStr">
        <is>
          <t>Transportation and logistics|return-on-assets</t>
        </is>
      </c>
      <c r="B317" s="23" t="inlineStr">
        <is>
          <t>Transportation and logistics</t>
        </is>
      </c>
      <c r="C317" s="23" t="inlineStr">
        <is>
          <t>Return on assets</t>
        </is>
      </c>
      <c r="D317" s="33" t="n">
        <v>0.028</v>
      </c>
      <c r="E317" s="33" t="n">
        <v>-0.005</v>
      </c>
      <c r="F317" s="33" t="n">
        <v>0.077</v>
      </c>
      <c r="G317" s="32" t="n">
        <v>100</v>
      </c>
    </row>
    <row r="318">
      <c r="A318" s="2" t="inlineStr">
        <is>
          <t>Utilities and waste services|return-on-assets</t>
        </is>
      </c>
      <c r="B318" s="23" t="inlineStr">
        <is>
          <t>Utilities and waste services</t>
        </is>
      </c>
      <c r="C318" s="23" t="inlineStr">
        <is>
          <t>Return on assets</t>
        </is>
      </c>
      <c r="D318" s="33" t="n">
        <v>0.027</v>
      </c>
      <c r="E318" s="33" t="n">
        <v>0.003</v>
      </c>
      <c r="F318" s="33" t="n">
        <v>0.044</v>
      </c>
      <c r="G318" s="32" t="n">
        <v>103</v>
      </c>
    </row>
    <row r="319">
      <c r="A319" s="2" t="inlineStr">
        <is>
          <t>Motor vehicles and transport equipment|return-on-assets</t>
        </is>
      </c>
      <c r="B319" s="23" t="inlineStr">
        <is>
          <t>Motor vehicles and transport equipment</t>
        </is>
      </c>
      <c r="C319" s="23" t="inlineStr">
        <is>
          <t>Return on assets</t>
        </is>
      </c>
      <c r="D319" s="33" t="n">
        <v>0.011</v>
      </c>
      <c r="E319" s="33" t="n">
        <v>-0.242</v>
      </c>
      <c r="F319" s="33" t="n">
        <v>0.047</v>
      </c>
      <c r="G319" s="32" t="n">
        <v>72</v>
      </c>
    </row>
    <row r="320">
      <c r="A320" s="2" t="inlineStr">
        <is>
          <t>Wholesale distribution|return-on-assets</t>
        </is>
      </c>
      <c r="B320" s="23" t="inlineStr">
        <is>
          <t>Wholesale distribution</t>
        </is>
      </c>
      <c r="C320" s="23" t="inlineStr">
        <is>
          <t>Return on assets</t>
        </is>
      </c>
      <c r="D320" s="33" t="n">
        <v>0.024</v>
      </c>
      <c r="E320" s="33" t="n">
        <v>-0.058</v>
      </c>
      <c r="F320" s="33" t="n">
        <v>0.059</v>
      </c>
      <c r="G320" s="32" t="n">
        <v>92</v>
      </c>
    </row>
    <row r="321">
      <c r="A321" s="2" t="inlineStr">
        <is>
          <t>All US-listed companies|return-on-equity</t>
        </is>
      </c>
      <c r="B321" s="23" t="inlineStr">
        <is>
          <t>All US-listed companies</t>
        </is>
      </c>
      <c r="C321" s="23" t="inlineStr">
        <is>
          <t>Return on equity</t>
        </is>
      </c>
      <c r="D321" s="33" t="n">
        <v>0.028</v>
      </c>
      <c r="E321" s="33" t="n">
        <v>-0.294</v>
      </c>
      <c r="F321" s="33" t="n">
        <v>0.134</v>
      </c>
      <c r="G321" s="32" t="n">
        <v>3606</v>
      </c>
    </row>
    <row r="322">
      <c r="A322" s="2" t="inlineStr">
        <is>
          <t>Aerospace and defense|return-on-equity</t>
        </is>
      </c>
      <c r="B322" s="23" t="inlineStr">
        <is>
          <t>Aerospace and defense</t>
        </is>
      </c>
      <c r="C322" s="23" t="inlineStr">
        <is>
          <t>Return on equity</t>
        </is>
      </c>
      <c r="D322" s="33" t="n">
        <v>0.013</v>
      </c>
      <c r="E322" s="33" t="n">
        <v>-0.315</v>
      </c>
      <c r="F322" s="33" t="n">
        <v>0.13</v>
      </c>
      <c r="G322" s="32" t="n">
        <v>39</v>
      </c>
    </row>
    <row r="323">
      <c r="A323" s="2" t="inlineStr">
        <is>
          <t>Apparel and footwear retail|return-on-equity</t>
        </is>
      </c>
      <c r="B323" s="23" t="inlineStr">
        <is>
          <t>Apparel and footwear retail</t>
        </is>
      </c>
      <c r="C323" s="23" t="inlineStr">
        <is>
          <t>Return on equity</t>
        </is>
      </c>
      <c r="D323" s="33" t="n">
        <v>0.093</v>
      </c>
      <c r="E323" s="33" t="n">
        <v>0.008</v>
      </c>
      <c r="F323" s="33" t="n">
        <v>0.265</v>
      </c>
      <c r="G323" s="32" t="n">
        <v>20</v>
      </c>
    </row>
    <row r="324">
      <c r="A324" s="2" t="inlineStr">
        <is>
          <t>Apparel, textiles and footwear|return-on-equity</t>
        </is>
      </c>
      <c r="B324" s="23" t="inlineStr">
        <is>
          <t>Apparel, textiles and footwear</t>
        </is>
      </c>
      <c r="C324" s="23" t="inlineStr">
        <is>
          <t>Return on equity</t>
        </is>
      </c>
      <c r="D324" s="33" t="n">
        <v>0.07099999999999999</v>
      </c>
      <c r="E324" s="33" t="n">
        <v>0</v>
      </c>
      <c r="F324" s="33" t="n">
        <v>0.209</v>
      </c>
      <c r="G324" s="32" t="n">
        <v>32</v>
      </c>
    </row>
    <row r="325">
      <c r="A325" s="2" t="inlineStr">
        <is>
          <t>Auto dealers and gas stations|return-on-equity</t>
        </is>
      </c>
      <c r="B325" s="23" t="inlineStr">
        <is>
          <t>Auto dealers and gas stations</t>
        </is>
      </c>
      <c r="C325" s="23" t="inlineStr">
        <is>
          <t>Return on equity</t>
        </is>
      </c>
      <c r="D325" s="33" t="n">
        <v>0.122</v>
      </c>
      <c r="E325" s="33" t="n">
        <v>-0.033</v>
      </c>
      <c r="F325" s="33" t="n">
        <v>0.171</v>
      </c>
      <c r="G325" s="32" t="n">
        <v>17</v>
      </c>
    </row>
    <row r="326">
      <c r="A326" s="2" t="inlineStr">
        <is>
          <t>Banks and lenders|return-on-equity</t>
        </is>
      </c>
      <c r="B326" s="23" t="inlineStr">
        <is>
          <t>Banks and lenders</t>
        </is>
      </c>
      <c r="C326" s="23" t="inlineStr">
        <is>
          <t>Return on equity</t>
        </is>
      </c>
      <c r="D326" s="33" t="n">
        <v>0.092</v>
      </c>
      <c r="E326" s="33" t="n">
        <v>0.032</v>
      </c>
      <c r="F326" s="33" t="n">
        <v>0.122</v>
      </c>
      <c r="G326" s="32" t="n">
        <v>380</v>
      </c>
    </row>
    <row r="327">
      <c r="A327" s="2" t="inlineStr">
        <is>
          <t>Business services|return-on-equity</t>
        </is>
      </c>
      <c r="B327" s="23" t="inlineStr">
        <is>
          <t>Business services</t>
        </is>
      </c>
      <c r="C327" s="23" t="inlineStr">
        <is>
          <t>Return on equity</t>
        </is>
      </c>
      <c r="D327" s="33" t="n">
        <v>0.055</v>
      </c>
      <c r="E327" s="33" t="n">
        <v>-0.126</v>
      </c>
      <c r="F327" s="33" t="n">
        <v>0.153</v>
      </c>
      <c r="G327" s="32" t="n">
        <v>128</v>
      </c>
    </row>
    <row r="328">
      <c r="A328" s="2" t="inlineStr">
        <is>
          <t>Chemicals and personal care|return-on-equity</t>
        </is>
      </c>
      <c r="B328" s="23" t="inlineStr">
        <is>
          <t>Chemicals and personal care</t>
        </is>
      </c>
      <c r="C328" s="23" t="inlineStr">
        <is>
          <t>Return on equity</t>
        </is>
      </c>
      <c r="D328" s="33" t="n">
        <v>-0.051</v>
      </c>
      <c r="E328" s="33" t="n">
        <v>-0.274</v>
      </c>
      <c r="F328" s="33" t="n">
        <v>0.11</v>
      </c>
      <c r="G328" s="32" t="n">
        <v>83</v>
      </c>
    </row>
    <row r="329">
      <c r="A329" s="2" t="inlineStr">
        <is>
          <t>Computers and hardware|return-on-equity</t>
        </is>
      </c>
      <c r="B329" s="23" t="inlineStr">
        <is>
          <t>Computers and hardware</t>
        </is>
      </c>
      <c r="C329" s="23" t="inlineStr">
        <is>
          <t>Return on equity</t>
        </is>
      </c>
      <c r="D329" s="33" t="n">
        <v>0.02</v>
      </c>
      <c r="E329" s="33" t="n">
        <v>-0.128</v>
      </c>
      <c r="F329" s="33" t="n">
        <v>0.144</v>
      </c>
      <c r="G329" s="32" t="n">
        <v>40</v>
      </c>
    </row>
    <row r="330">
      <c r="A330" s="2" t="inlineStr">
        <is>
          <t>Construction|return-on-equity</t>
        </is>
      </c>
      <c r="B330" s="23" t="inlineStr">
        <is>
          <t>Construction</t>
        </is>
      </c>
      <c r="C330" s="23" t="inlineStr">
        <is>
          <t>Return on equity</t>
        </is>
      </c>
      <c r="D330" s="33" t="n">
        <v>0.14</v>
      </c>
      <c r="E330" s="33" t="n">
        <v>0.07000000000000001</v>
      </c>
      <c r="F330" s="33" t="n">
        <v>0.217</v>
      </c>
      <c r="G330" s="32" t="n">
        <v>42</v>
      </c>
    </row>
    <row r="331">
      <c r="A331" s="2" t="inlineStr">
        <is>
          <t>Education|return-on-equity</t>
        </is>
      </c>
      <c r="B331" s="23" t="inlineStr">
        <is>
          <t>Education</t>
        </is>
      </c>
      <c r="C331" s="23" t="inlineStr">
        <is>
          <t>Return on equity</t>
        </is>
      </c>
      <c r="D331" s="33" t="n">
        <v>0.077</v>
      </c>
      <c r="E331" s="33" t="n">
        <v>-0.382</v>
      </c>
      <c r="F331" s="33" t="n">
        <v>0.182</v>
      </c>
      <c r="G331" s="32" t="n">
        <v>27</v>
      </c>
    </row>
    <row r="332">
      <c r="A332" s="2" t="inlineStr">
        <is>
          <t>Electrical and communications equipment|return-on-equity</t>
        </is>
      </c>
      <c r="B332" s="23" t="inlineStr">
        <is>
          <t>Electrical and communications equipment</t>
        </is>
      </c>
      <c r="C332" s="23" t="inlineStr">
        <is>
          <t>Return on equity</t>
        </is>
      </c>
      <c r="D332" s="33" t="n">
        <v>-0.059</v>
      </c>
      <c r="E332" s="33" t="n">
        <v>-0.8080000000000001</v>
      </c>
      <c r="F332" s="33" t="n">
        <v>0.113</v>
      </c>
      <c r="G332" s="32" t="n">
        <v>90</v>
      </c>
    </row>
    <row r="333">
      <c r="A333" s="2" t="inlineStr">
        <is>
          <t>Food, beverage and tobacco|return-on-equity</t>
        </is>
      </c>
      <c r="B333" s="23" t="inlineStr">
        <is>
          <t>Food, beverage and tobacco</t>
        </is>
      </c>
      <c r="C333" s="23" t="inlineStr">
        <is>
          <t>Return on equity</t>
        </is>
      </c>
      <c r="D333" s="33" t="n">
        <v>0.06</v>
      </c>
      <c r="E333" s="33" t="n">
        <v>-0.11</v>
      </c>
      <c r="F333" s="33" t="n">
        <v>0.166</v>
      </c>
      <c r="G333" s="32" t="n">
        <v>65</v>
      </c>
    </row>
    <row r="334">
      <c r="A334" s="2" t="inlineStr">
        <is>
          <t>General merchandise and home retail|return-on-equity</t>
        </is>
      </c>
      <c r="B334" s="23" t="inlineStr">
        <is>
          <t>General merchandise and home retail</t>
        </is>
      </c>
      <c r="C334" s="23" t="inlineStr">
        <is>
          <t>Return on equity</t>
        </is>
      </c>
      <c r="D334" s="33" t="n">
        <v>0.185</v>
      </c>
      <c r="E334" s="33" t="n">
        <v>0.08799999999999999</v>
      </c>
      <c r="F334" s="33" t="n">
        <v>0.342</v>
      </c>
      <c r="G334" s="32" t="n">
        <v>28</v>
      </c>
    </row>
    <row r="335">
      <c r="A335" s="2" t="inlineStr">
        <is>
          <t>Healthcare services|return-on-equity</t>
        </is>
      </c>
      <c r="B335" s="23" t="inlineStr">
        <is>
          <t>Healthcare services</t>
        </is>
      </c>
      <c r="C335" s="23" t="inlineStr">
        <is>
          <t>Return on equity</t>
        </is>
      </c>
      <c r="D335" s="33" t="n">
        <v>-0.044</v>
      </c>
      <c r="E335" s="33" t="n">
        <v>-0.352</v>
      </c>
      <c r="F335" s="33" t="n">
        <v>0.117</v>
      </c>
      <c r="G335" s="32" t="n">
        <v>61</v>
      </c>
    </row>
    <row r="336">
      <c r="A336" s="2" t="inlineStr">
        <is>
          <t>Hotels, entertainment and leisure|return-on-equity</t>
        </is>
      </c>
      <c r="B336" s="23" t="inlineStr">
        <is>
          <t>Hotels, entertainment and leisure</t>
        </is>
      </c>
      <c r="C336" s="23" t="inlineStr">
        <is>
          <t>Return on equity</t>
        </is>
      </c>
      <c r="D336" s="33" t="n">
        <v>0.024</v>
      </c>
      <c r="E336" s="33" t="n">
        <v>-0.183</v>
      </c>
      <c r="F336" s="33" t="n">
        <v>0.307</v>
      </c>
      <c r="G336" s="32" t="n">
        <v>60</v>
      </c>
    </row>
    <row r="337">
      <c r="A337" s="2" t="inlineStr">
        <is>
          <t>Scientific and measuring instruments|return-on-equity</t>
        </is>
      </c>
      <c r="B337" s="23" t="inlineStr">
        <is>
          <t>Scientific and measuring instruments</t>
        </is>
      </c>
      <c r="C337" s="23" t="inlineStr">
        <is>
          <t>Return on equity</t>
        </is>
      </c>
      <c r="D337" s="33" t="n">
        <v>0.008</v>
      </c>
      <c r="E337" s="33" t="n">
        <v>-0.179</v>
      </c>
      <c r="F337" s="33" t="n">
        <v>0.146</v>
      </c>
      <c r="G337" s="32" t="n">
        <v>62</v>
      </c>
    </row>
    <row r="338">
      <c r="A338" s="2" t="inlineStr">
        <is>
          <t>Insurance|return-on-equity</t>
        </is>
      </c>
      <c r="B338" s="23" t="inlineStr">
        <is>
          <t>Insurance</t>
        </is>
      </c>
      <c r="C338" s="23" t="inlineStr">
        <is>
          <t>Return on equity</t>
        </is>
      </c>
      <c r="D338" s="33" t="n">
        <v>0.122</v>
      </c>
      <c r="E338" s="33" t="n">
        <v>0.06900000000000001</v>
      </c>
      <c r="F338" s="33" t="n">
        <v>0.188</v>
      </c>
      <c r="G338" s="32" t="n">
        <v>110</v>
      </c>
    </row>
    <row r="339">
      <c r="A339" s="2" t="inlineStr">
        <is>
          <t>Brokers and asset managers|return-on-equity</t>
        </is>
      </c>
      <c r="B339" s="23" t="inlineStr">
        <is>
          <t>Brokers and asset managers</t>
        </is>
      </c>
      <c r="C339" s="23" t="inlineStr">
        <is>
          <t>Return on equity</t>
        </is>
      </c>
      <c r="D339" s="33" t="n">
        <v>0.132</v>
      </c>
      <c r="E339" s="33" t="n">
        <v>-0.058</v>
      </c>
      <c r="F339" s="33" t="n">
        <v>0.285</v>
      </c>
      <c r="G339" s="32" t="n">
        <v>89</v>
      </c>
    </row>
    <row r="340">
      <c r="A340" s="2" t="inlineStr">
        <is>
          <t>Industrial machinery|return-on-equity</t>
        </is>
      </c>
      <c r="B340" s="23" t="inlineStr">
        <is>
          <t>Industrial machinery</t>
        </is>
      </c>
      <c r="C340" s="23" t="inlineStr">
        <is>
          <t>Return on equity</t>
        </is>
      </c>
      <c r="D340" s="33" t="n">
        <v>0.08400000000000001</v>
      </c>
      <c r="E340" s="33" t="n">
        <v>-0.028</v>
      </c>
      <c r="F340" s="33" t="n">
        <v>0.151</v>
      </c>
      <c r="G340" s="32" t="n">
        <v>98</v>
      </c>
    </row>
    <row r="341">
      <c r="A341" s="2" t="inlineStr">
        <is>
          <t>Building materials and metals|return-on-equity</t>
        </is>
      </c>
      <c r="B341" s="23" t="inlineStr">
        <is>
          <t>Building materials and metals</t>
        </is>
      </c>
      <c r="C341" s="23" t="inlineStr">
        <is>
          <t>Return on equity</t>
        </is>
      </c>
      <c r="D341" s="33" t="n">
        <v>0.08400000000000001</v>
      </c>
      <c r="E341" s="33" t="n">
        <v>-0.066</v>
      </c>
      <c r="F341" s="33" t="n">
        <v>0.166</v>
      </c>
      <c r="G341" s="32" t="n">
        <v>42</v>
      </c>
    </row>
    <row r="342">
      <c r="A342" s="2" t="inlineStr">
        <is>
          <t>Medical devices and supplies|return-on-equity</t>
        </is>
      </c>
      <c r="B342" s="23" t="inlineStr">
        <is>
          <t>Medical devices and supplies</t>
        </is>
      </c>
      <c r="C342" s="23" t="inlineStr">
        <is>
          <t>Return on equity</t>
        </is>
      </c>
      <c r="D342" s="33" t="n">
        <v>-0.344</v>
      </c>
      <c r="E342" s="33" t="n">
        <v>-1.262</v>
      </c>
      <c r="F342" s="33" t="n">
        <v>0.031</v>
      </c>
      <c r="G342" s="32" t="n">
        <v>156</v>
      </c>
    </row>
    <row r="343">
      <c r="A343" s="2" t="inlineStr">
        <is>
          <t>Fabricated metal products|return-on-equity</t>
        </is>
      </c>
      <c r="B343" s="23" t="inlineStr">
        <is>
          <t>Fabricated metal products</t>
        </is>
      </c>
      <c r="C343" s="23" t="inlineStr">
        <is>
          <t>Return on equity</t>
        </is>
      </c>
      <c r="D343" s="33" t="n">
        <v>0.067</v>
      </c>
      <c r="E343" s="33" t="n">
        <v>-0.024</v>
      </c>
      <c r="F343" s="33" t="n">
        <v>0.178</v>
      </c>
      <c r="G343" s="32" t="n">
        <v>43</v>
      </c>
    </row>
    <row r="344">
      <c r="A344" s="2" t="inlineStr">
        <is>
          <t>Mining|return-on-equity</t>
        </is>
      </c>
      <c r="B344" s="23" t="inlineStr">
        <is>
          <t>Mining</t>
        </is>
      </c>
      <c r="C344" s="23" t="inlineStr">
        <is>
          <t>Return on equity</t>
        </is>
      </c>
      <c r="D344" s="33" t="n">
        <v>-0.122</v>
      </c>
      <c r="E344" s="33" t="n">
        <v>-0.409</v>
      </c>
      <c r="F344" s="33" t="n">
        <v>0.076</v>
      </c>
      <c r="G344" s="32" t="n">
        <v>51</v>
      </c>
    </row>
    <row r="345">
      <c r="A345" s="2" t="inlineStr">
        <is>
          <t>Oil and gas production|return-on-equity</t>
        </is>
      </c>
      <c r="B345" s="23" t="inlineStr">
        <is>
          <t>Oil and gas production</t>
        </is>
      </c>
      <c r="C345" s="23" t="inlineStr">
        <is>
          <t>Return on equity</t>
        </is>
      </c>
      <c r="D345" s="33" t="n">
        <v>0.041</v>
      </c>
      <c r="E345" s="33" t="n">
        <v>-0.064</v>
      </c>
      <c r="F345" s="33" t="n">
        <v>0.143</v>
      </c>
      <c r="G345" s="32" t="n">
        <v>53</v>
      </c>
    </row>
    <row r="346">
      <c r="A346" s="2" t="inlineStr">
        <is>
          <t>Oil and gas services|return-on-equity</t>
        </is>
      </c>
      <c r="B346" s="23" t="inlineStr">
        <is>
          <t>Oil and gas services</t>
        </is>
      </c>
      <c r="C346" s="23" t="inlineStr">
        <is>
          <t>Return on equity</t>
        </is>
      </c>
      <c r="D346" s="33" t="n">
        <v>0.041</v>
      </c>
      <c r="E346" s="33" t="n">
        <v>-0.013</v>
      </c>
      <c r="F346" s="33" t="n">
        <v>0.096</v>
      </c>
      <c r="G346" s="32" t="n">
        <v>23</v>
      </c>
    </row>
    <row r="347">
      <c r="A347" s="2" t="inlineStr">
        <is>
          <t>Other manufacturing|return-on-equity</t>
        </is>
      </c>
      <c r="B347" s="23" t="inlineStr">
        <is>
          <t>Other manufacturing</t>
        </is>
      </c>
      <c r="C347" s="23" t="inlineStr">
        <is>
          <t>Return on equity</t>
        </is>
      </c>
      <c r="D347" s="33" t="n">
        <v>-0</v>
      </c>
      <c r="E347" s="33" t="n">
        <v>-0.186</v>
      </c>
      <c r="F347" s="33" t="n">
        <v>0.156</v>
      </c>
      <c r="G347" s="32" t="n">
        <v>25</v>
      </c>
    </row>
    <row r="348">
      <c r="A348" s="2" t="inlineStr">
        <is>
          <t>Paper, wood and furniture|return-on-equity</t>
        </is>
      </c>
      <c r="B348" s="23" t="inlineStr">
        <is>
          <t>Paper, wood and furniture</t>
        </is>
      </c>
      <c r="C348" s="23" t="inlineStr">
        <is>
          <t>Return on equity</t>
        </is>
      </c>
      <c r="D348" s="33" t="n">
        <v>0.055</v>
      </c>
      <c r="E348" s="33" t="n">
        <v>-0.145</v>
      </c>
      <c r="F348" s="33" t="n">
        <v>0.134</v>
      </c>
      <c r="G348" s="32" t="n">
        <v>36</v>
      </c>
    </row>
    <row r="349">
      <c r="A349" s="2" t="inlineStr">
        <is>
          <t>Pharmaceuticals and biotech|return-on-equity</t>
        </is>
      </c>
      <c r="B349" s="23" t="inlineStr">
        <is>
          <t>Pharmaceuticals and biotech</t>
        </is>
      </c>
      <c r="C349" s="23" t="inlineStr">
        <is>
          <t>Return on equity</t>
        </is>
      </c>
      <c r="D349" s="33" t="n">
        <v>-0.539</v>
      </c>
      <c r="E349" s="33" t="n">
        <v>-1.235</v>
      </c>
      <c r="F349" s="33" t="n">
        <v>-0.163</v>
      </c>
      <c r="G349" s="32" t="n">
        <v>497</v>
      </c>
    </row>
    <row r="350">
      <c r="A350" s="2" t="inlineStr">
        <is>
          <t>Real estate and REITs|return-on-equity</t>
        </is>
      </c>
      <c r="B350" s="23" t="inlineStr">
        <is>
          <t>Real estate and REITs</t>
        </is>
      </c>
      <c r="C350" s="23" t="inlineStr">
        <is>
          <t>Return on equity</t>
        </is>
      </c>
      <c r="D350" s="33" t="n">
        <v>0.034</v>
      </c>
      <c r="E350" s="33" t="n">
        <v>-0.051</v>
      </c>
      <c r="F350" s="33" t="n">
        <v>0.091</v>
      </c>
      <c r="G350" s="32" t="n">
        <v>201</v>
      </c>
    </row>
    <row r="351">
      <c r="A351" s="2" t="inlineStr">
        <is>
          <t>Engineering, research and consulting|return-on-equity</t>
        </is>
      </c>
      <c r="B351" s="23" t="inlineStr">
        <is>
          <t>Engineering, research and consulting</t>
        </is>
      </c>
      <c r="C351" s="23" t="inlineStr">
        <is>
          <t>Return on equity</t>
        </is>
      </c>
      <c r="D351" s="33" t="n">
        <v>0.032</v>
      </c>
      <c r="E351" s="33" t="n">
        <v>-0.271</v>
      </c>
      <c r="F351" s="33" t="n">
        <v>0.206</v>
      </c>
      <c r="G351" s="32" t="n">
        <v>51</v>
      </c>
    </row>
    <row r="352">
      <c r="A352" s="2" t="inlineStr">
        <is>
          <t>Restaurants|return-on-equity</t>
        </is>
      </c>
      <c r="B352" s="23" t="inlineStr">
        <is>
          <t>Restaurants</t>
        </is>
      </c>
      <c r="C352" s="23" t="inlineStr">
        <is>
          <t>Return on equity</t>
        </is>
      </c>
      <c r="D352" s="33" t="n">
        <v>0.096</v>
      </c>
      <c r="E352" s="33" t="n">
        <v>0.011</v>
      </c>
      <c r="F352" s="33" t="n">
        <v>0.228</v>
      </c>
      <c r="G352" s="32" t="n">
        <v>31</v>
      </c>
    </row>
    <row r="353">
      <c r="A353" s="2" t="inlineStr">
        <is>
          <t>Semiconductors and electronic components|return-on-equity</t>
        </is>
      </c>
      <c r="B353" s="23" t="inlineStr">
        <is>
          <t>Semiconductors and electronic components</t>
        </is>
      </c>
      <c r="C353" s="23" t="inlineStr">
        <is>
          <t>Return on equity</t>
        </is>
      </c>
      <c r="D353" s="33" t="n">
        <v>0.015</v>
      </c>
      <c r="E353" s="33" t="n">
        <v>-0.113</v>
      </c>
      <c r="F353" s="33" t="n">
        <v>0.153</v>
      </c>
      <c r="G353" s="32" t="n">
        <v>109</v>
      </c>
    </row>
    <row r="354">
      <c r="A354" s="2" t="inlineStr">
        <is>
          <t>Software and IT services|return-on-equity</t>
        </is>
      </c>
      <c r="B354" s="23" t="inlineStr">
        <is>
          <t>Software and IT services</t>
        </is>
      </c>
      <c r="C354" s="23" t="inlineStr">
        <is>
          <t>Return on equity</t>
        </is>
      </c>
      <c r="D354" s="33" t="n">
        <v>0</v>
      </c>
      <c r="E354" s="33" t="n">
        <v>-0.327</v>
      </c>
      <c r="F354" s="33" t="n">
        <v>0.156</v>
      </c>
      <c r="G354" s="32" t="n">
        <v>315</v>
      </c>
    </row>
    <row r="355">
      <c r="A355" s="2" t="inlineStr">
        <is>
          <t>Online and specialty retail|return-on-equity</t>
        </is>
      </c>
      <c r="B355" s="23" t="inlineStr">
        <is>
          <t>Online and specialty retail</t>
        </is>
      </c>
      <c r="C355" s="23" t="inlineStr">
        <is>
          <t>Return on equity</t>
        </is>
      </c>
      <c r="D355" s="33" t="n">
        <v>0.008</v>
      </c>
      <c r="E355" s="33" t="n">
        <v>-0.318</v>
      </c>
      <c r="F355" s="33" t="n">
        <v>0.188</v>
      </c>
      <c r="G355" s="32" t="n">
        <v>47</v>
      </c>
    </row>
    <row r="356">
      <c r="A356" s="2" t="inlineStr">
        <is>
          <t>Telecommunications and media distribution|return-on-equity</t>
        </is>
      </c>
      <c r="B356" s="23" t="inlineStr">
        <is>
          <t>Telecommunications and media distribution</t>
        </is>
      </c>
      <c r="C356" s="23" t="inlineStr">
        <is>
          <t>Return on equity</t>
        </is>
      </c>
      <c r="D356" s="33" t="n">
        <v>-0.002</v>
      </c>
      <c r="E356" s="33" t="n">
        <v>-0.216</v>
      </c>
      <c r="F356" s="33" t="n">
        <v>0.08799999999999999</v>
      </c>
      <c r="G356" s="32" t="n">
        <v>50</v>
      </c>
    </row>
    <row r="357">
      <c r="A357" s="2" t="inlineStr">
        <is>
          <t>Transportation and logistics|return-on-equity</t>
        </is>
      </c>
      <c r="B357" s="23" t="inlineStr">
        <is>
          <t>Transportation and logistics</t>
        </is>
      </c>
      <c r="C357" s="23" t="inlineStr">
        <is>
          <t>Return on equity</t>
        </is>
      </c>
      <c r="D357" s="33" t="n">
        <v>0.078</v>
      </c>
      <c r="E357" s="33" t="n">
        <v>-0.01</v>
      </c>
      <c r="F357" s="33" t="n">
        <v>0.164</v>
      </c>
      <c r="G357" s="32" t="n">
        <v>89</v>
      </c>
    </row>
    <row r="358">
      <c r="A358" s="2" t="inlineStr">
        <is>
          <t>Utilities and waste services|return-on-equity</t>
        </is>
      </c>
      <c r="B358" s="23" t="inlineStr">
        <is>
          <t>Utilities and waste services</t>
        </is>
      </c>
      <c r="C358" s="23" t="inlineStr">
        <is>
          <t>Return on equity</t>
        </is>
      </c>
      <c r="D358" s="33" t="n">
        <v>0.089</v>
      </c>
      <c r="E358" s="33" t="n">
        <v>0.006</v>
      </c>
      <c r="F358" s="33" t="n">
        <v>0.125</v>
      </c>
      <c r="G358" s="32" t="n">
        <v>85</v>
      </c>
    </row>
    <row r="359">
      <c r="A359" s="2" t="inlineStr">
        <is>
          <t>Motor vehicles and transport equipment|return-on-equity</t>
        </is>
      </c>
      <c r="B359" s="23" t="inlineStr">
        <is>
          <t>Motor vehicles and transport equipment</t>
        </is>
      </c>
      <c r="C359" s="23" t="inlineStr">
        <is>
          <t>Return on equity</t>
        </is>
      </c>
      <c r="D359" s="33" t="n">
        <v>0.044</v>
      </c>
      <c r="E359" s="33" t="n">
        <v>-0.451</v>
      </c>
      <c r="F359" s="33" t="n">
        <v>0.118</v>
      </c>
      <c r="G359" s="32" t="n">
        <v>64</v>
      </c>
    </row>
    <row r="360">
      <c r="A360" s="2" t="inlineStr">
        <is>
          <t>Wholesale distribution|return-on-equity</t>
        </is>
      </c>
      <c r="B360" s="23" t="inlineStr">
        <is>
          <t>Wholesale distribution</t>
        </is>
      </c>
      <c r="C360" s="23" t="inlineStr">
        <is>
          <t>Return on equity</t>
        </is>
      </c>
      <c r="D360" s="33" t="n">
        <v>0.059</v>
      </c>
      <c r="E360" s="33" t="n">
        <v>-0.143</v>
      </c>
      <c r="F360" s="33" t="n">
        <v>0.142</v>
      </c>
      <c r="G360" s="32" t="n">
        <v>80</v>
      </c>
    </row>
    <row r="361">
      <c r="A361" s="2" t="inlineStr">
        <is>
          <t>All US-listed companies|debt-to-equity</t>
        </is>
      </c>
      <c r="B361" s="23" t="inlineStr">
        <is>
          <t>All US-listed companies</t>
        </is>
      </c>
      <c r="C361" s="23" t="inlineStr">
        <is>
          <t>Debt-to-equity ratio</t>
        </is>
      </c>
      <c r="D361" s="31" t="n">
        <v>0.95</v>
      </c>
      <c r="E361" s="31" t="n">
        <v>0.39</v>
      </c>
      <c r="F361" s="31" t="n">
        <v>2.06</v>
      </c>
      <c r="G361" s="32" t="n">
        <v>3179</v>
      </c>
    </row>
    <row r="362">
      <c r="A362" s="2" t="inlineStr">
        <is>
          <t>Aerospace and defense|debt-to-equity</t>
        </is>
      </c>
      <c r="B362" s="23" t="inlineStr">
        <is>
          <t>Aerospace and defense</t>
        </is>
      </c>
      <c r="C362" s="23" t="inlineStr">
        <is>
          <t>Debt-to-equity ratio</t>
        </is>
      </c>
      <c r="D362" s="31" t="n">
        <v>0.9399999999999999</v>
      </c>
      <c r="E362" s="31" t="n">
        <v>0.29</v>
      </c>
      <c r="F362" s="31" t="n">
        <v>1.9</v>
      </c>
      <c r="G362" s="32" t="n">
        <v>43</v>
      </c>
    </row>
    <row r="363">
      <c r="A363" s="2" t="inlineStr">
        <is>
          <t>Apparel and footwear retail|debt-to-equity</t>
        </is>
      </c>
      <c r="B363" s="23" t="inlineStr">
        <is>
          <t>Apparel and footwear retail</t>
        </is>
      </c>
      <c r="C363" s="23" t="inlineStr">
        <is>
          <t>Debt-to-equity ratio</t>
        </is>
      </c>
      <c r="D363" s="31" t="n">
        <v>1.6</v>
      </c>
      <c r="E363" s="31" t="n">
        <v>1.36</v>
      </c>
      <c r="F363" s="31" t="n">
        <v>2.54</v>
      </c>
      <c r="G363" s="32" t="n">
        <v>20</v>
      </c>
    </row>
    <row r="364">
      <c r="A364" s="2" t="inlineStr">
        <is>
          <t>Apparel, textiles and footwear|debt-to-equity</t>
        </is>
      </c>
      <c r="B364" s="23" t="inlineStr">
        <is>
          <t>Apparel, textiles and footwear</t>
        </is>
      </c>
      <c r="C364" s="23" t="inlineStr">
        <is>
          <t>Debt-to-equity ratio</t>
        </is>
      </c>
      <c r="D364" s="31" t="n">
        <v>1.32</v>
      </c>
      <c r="E364" s="31" t="n">
        <v>0.8</v>
      </c>
      <c r="F364" s="31" t="n">
        <v>2.18</v>
      </c>
      <c r="G364" s="32" t="n">
        <v>34</v>
      </c>
    </row>
    <row r="365">
      <c r="A365" s="2" t="inlineStr">
        <is>
          <t>Auto dealers and gas stations|debt-to-equity</t>
        </is>
      </c>
      <c r="B365" s="23" t="inlineStr">
        <is>
          <t>Auto dealers and gas stations</t>
        </is>
      </c>
      <c r="C365" s="23" t="inlineStr">
        <is>
          <t>Debt-to-equity ratio</t>
        </is>
      </c>
      <c r="D365" s="31" t="n">
        <v>2.66</v>
      </c>
      <c r="E365" s="31" t="n">
        <v>2.03</v>
      </c>
      <c r="F365" s="31" t="n">
        <v>4.54</v>
      </c>
      <c r="G365" s="32" t="n">
        <v>18</v>
      </c>
    </row>
    <row r="366">
      <c r="A366" s="2" t="inlineStr">
        <is>
          <t>Business services|debt-to-equity</t>
        </is>
      </c>
      <c r="B366" s="23" t="inlineStr">
        <is>
          <t>Business services</t>
        </is>
      </c>
      <c r="C366" s="23" t="inlineStr">
        <is>
          <t>Debt-to-equity ratio</t>
        </is>
      </c>
      <c r="D366" s="31" t="n">
        <v>1.36</v>
      </c>
      <c r="E366" s="31" t="n">
        <v>0.61</v>
      </c>
      <c r="F366" s="31" t="n">
        <v>2.79</v>
      </c>
      <c r="G366" s="32" t="n">
        <v>135</v>
      </c>
    </row>
    <row r="367">
      <c r="A367" s="2" t="inlineStr">
        <is>
          <t>Chemicals and personal care|debt-to-equity</t>
        </is>
      </c>
      <c r="B367" s="23" t="inlineStr">
        <is>
          <t>Chemicals and personal care</t>
        </is>
      </c>
      <c r="C367" s="23" t="inlineStr">
        <is>
          <t>Debt-to-equity ratio</t>
        </is>
      </c>
      <c r="D367" s="31" t="n">
        <v>1.09</v>
      </c>
      <c r="E367" s="31" t="n">
        <v>0.48</v>
      </c>
      <c r="F367" s="31" t="n">
        <v>1.82</v>
      </c>
      <c r="G367" s="32" t="n">
        <v>87</v>
      </c>
    </row>
    <row r="368">
      <c r="A368" s="2" t="inlineStr">
        <is>
          <t>Computers and hardware|debt-to-equity</t>
        </is>
      </c>
      <c r="B368" s="23" t="inlineStr">
        <is>
          <t>Computers and hardware</t>
        </is>
      </c>
      <c r="C368" s="23" t="inlineStr">
        <is>
          <t>Debt-to-equity ratio</t>
        </is>
      </c>
      <c r="D368" s="31" t="n">
        <v>1.36</v>
      </c>
      <c r="E368" s="31" t="n">
        <v>0.44</v>
      </c>
      <c r="F368" s="31" t="n">
        <v>2.6</v>
      </c>
      <c r="G368" s="32" t="n">
        <v>44</v>
      </c>
    </row>
    <row r="369">
      <c r="A369" s="2" t="inlineStr">
        <is>
          <t>Construction|debt-to-equity</t>
        </is>
      </c>
      <c r="B369" s="23" t="inlineStr">
        <is>
          <t>Construction</t>
        </is>
      </c>
      <c r="C369" s="23" t="inlineStr">
        <is>
          <t>Debt-to-equity ratio</t>
        </is>
      </c>
      <c r="D369" s="31" t="n">
        <v>1.53</v>
      </c>
      <c r="E369" s="31" t="n">
        <v>0.72</v>
      </c>
      <c r="F369" s="31" t="n">
        <v>2.27</v>
      </c>
      <c r="G369" s="32" t="n">
        <v>45</v>
      </c>
    </row>
    <row r="370">
      <c r="A370" s="2" t="inlineStr">
        <is>
          <t>Personal and repair services|debt-to-equity</t>
        </is>
      </c>
      <c r="B370" s="23" t="inlineStr">
        <is>
          <t>Personal and repair services</t>
        </is>
      </c>
      <c r="C370" s="23" t="inlineStr">
        <is>
          <t>Debt-to-equity ratio</t>
        </is>
      </c>
      <c r="D370" s="31" t="n">
        <v>2.05</v>
      </c>
      <c r="E370" s="31" t="n">
        <v>1.64</v>
      </c>
      <c r="F370" s="31" t="n">
        <v>4.38</v>
      </c>
      <c r="G370" s="32" t="n">
        <v>16</v>
      </c>
    </row>
    <row r="371">
      <c r="A371" s="2" t="inlineStr">
        <is>
          <t>Education|debt-to-equity</t>
        </is>
      </c>
      <c r="B371" s="23" t="inlineStr">
        <is>
          <t>Education</t>
        </is>
      </c>
      <c r="C371" s="23" t="inlineStr">
        <is>
          <t>Debt-to-equity ratio</t>
        </is>
      </c>
      <c r="D371" s="31" t="n">
        <v>0.98</v>
      </c>
      <c r="E371" s="31" t="n">
        <v>0.54</v>
      </c>
      <c r="F371" s="31" t="n">
        <v>1.5</v>
      </c>
      <c r="G371" s="32" t="n">
        <v>31</v>
      </c>
    </row>
    <row r="372">
      <c r="A372" s="2" t="inlineStr">
        <is>
          <t>Electrical and communications equipment|debt-to-equity</t>
        </is>
      </c>
      <c r="B372" s="23" t="inlineStr">
        <is>
          <t>Electrical and communications equipment</t>
        </is>
      </c>
      <c r="C372" s="23" t="inlineStr">
        <is>
          <t>Debt-to-equity ratio</t>
        </is>
      </c>
      <c r="D372" s="31" t="n">
        <v>0.88</v>
      </c>
      <c r="E372" s="31" t="n">
        <v>0.49</v>
      </c>
      <c r="F372" s="31" t="n">
        <v>1.72</v>
      </c>
      <c r="G372" s="32" t="n">
        <v>94</v>
      </c>
    </row>
    <row r="373">
      <c r="A373" s="2" t="inlineStr">
        <is>
          <t>Food, beverage and tobacco|debt-to-equity</t>
        </is>
      </c>
      <c r="B373" s="23" t="inlineStr">
        <is>
          <t>Food, beverage and tobacco</t>
        </is>
      </c>
      <c r="C373" s="23" t="inlineStr">
        <is>
          <t>Debt-to-equity ratio</t>
        </is>
      </c>
      <c r="D373" s="31" t="n">
        <v>0.96</v>
      </c>
      <c r="E373" s="31" t="n">
        <v>0.41</v>
      </c>
      <c r="F373" s="31" t="n">
        <v>1.96</v>
      </c>
      <c r="G373" s="32" t="n">
        <v>65</v>
      </c>
    </row>
    <row r="374">
      <c r="A374" s="2" t="inlineStr">
        <is>
          <t>General merchandise and home retail|debt-to-equity</t>
        </is>
      </c>
      <c r="B374" s="23" t="inlineStr">
        <is>
          <t>General merchandise and home retail</t>
        </is>
      </c>
      <c r="C374" s="23" t="inlineStr">
        <is>
          <t>Debt-to-equity ratio</t>
        </is>
      </c>
      <c r="D374" s="31" t="n">
        <v>2.05</v>
      </c>
      <c r="E374" s="31" t="n">
        <v>1.14</v>
      </c>
      <c r="F374" s="31" t="n">
        <v>3.1</v>
      </c>
      <c r="G374" s="32" t="n">
        <v>30</v>
      </c>
    </row>
    <row r="375">
      <c r="A375" s="2" t="inlineStr">
        <is>
          <t>Healthcare services|debt-to-equity</t>
        </is>
      </c>
      <c r="B375" s="23" t="inlineStr">
        <is>
          <t>Healthcare services</t>
        </is>
      </c>
      <c r="C375" s="23" t="inlineStr">
        <is>
          <t>Debt-to-equity ratio</t>
        </is>
      </c>
      <c r="D375" s="31" t="n">
        <v>0.93</v>
      </c>
      <c r="E375" s="31" t="n">
        <v>0.35</v>
      </c>
      <c r="F375" s="31" t="n">
        <v>2.04</v>
      </c>
      <c r="G375" s="32" t="n">
        <v>61</v>
      </c>
    </row>
    <row r="376">
      <c r="A376" s="2" t="inlineStr">
        <is>
          <t>Hotels, entertainment and leisure|debt-to-equity</t>
        </is>
      </c>
      <c r="B376" s="23" t="inlineStr">
        <is>
          <t>Hotels, entertainment and leisure</t>
        </is>
      </c>
      <c r="C376" s="23" t="inlineStr">
        <is>
          <t>Debt-to-equity ratio</t>
        </is>
      </c>
      <c r="D376" s="31" t="n">
        <v>1.69</v>
      </c>
      <c r="E376" s="31" t="n">
        <v>0.89</v>
      </c>
      <c r="F376" s="31" t="n">
        <v>6.78</v>
      </c>
      <c r="G376" s="32" t="n">
        <v>61</v>
      </c>
    </row>
    <row r="377">
      <c r="A377" s="2" t="inlineStr">
        <is>
          <t>Scientific and measuring instruments|debt-to-equity</t>
        </is>
      </c>
      <c r="B377" s="23" t="inlineStr">
        <is>
          <t>Scientific and measuring instruments</t>
        </is>
      </c>
      <c r="C377" s="23" t="inlineStr">
        <is>
          <t>Debt-to-equity ratio</t>
        </is>
      </c>
      <c r="D377" s="31" t="n">
        <v>0.73</v>
      </c>
      <c r="E377" s="31" t="n">
        <v>0.35</v>
      </c>
      <c r="F377" s="31" t="n">
        <v>1.35</v>
      </c>
      <c r="G377" s="32" t="n">
        <v>64</v>
      </c>
    </row>
    <row r="378">
      <c r="A378" s="2" t="inlineStr">
        <is>
          <t>Industrial machinery|debt-to-equity</t>
        </is>
      </c>
      <c r="B378" s="23" t="inlineStr">
        <is>
          <t>Industrial machinery</t>
        </is>
      </c>
      <c r="C378" s="23" t="inlineStr">
        <is>
          <t>Debt-to-equity ratio</t>
        </is>
      </c>
      <c r="D378" s="31" t="n">
        <v>0.9399999999999999</v>
      </c>
      <c r="E378" s="31" t="n">
        <v>0.52</v>
      </c>
      <c r="F378" s="31" t="n">
        <v>1.45</v>
      </c>
      <c r="G378" s="32" t="n">
        <v>102</v>
      </c>
    </row>
    <row r="379">
      <c r="A379" s="2" t="inlineStr">
        <is>
          <t>Building materials and metals|debt-to-equity</t>
        </is>
      </c>
      <c r="B379" s="23" t="inlineStr">
        <is>
          <t>Building materials and metals</t>
        </is>
      </c>
      <c r="C379" s="23" t="inlineStr">
        <is>
          <t>Debt-to-equity ratio</t>
        </is>
      </c>
      <c r="D379" s="31" t="n">
        <v>0.91</v>
      </c>
      <c r="E379" s="31" t="n">
        <v>0.63</v>
      </c>
      <c r="F379" s="31" t="n">
        <v>1.7</v>
      </c>
      <c r="G379" s="32" t="n">
        <v>42</v>
      </c>
    </row>
    <row r="380">
      <c r="A380" s="2" t="inlineStr">
        <is>
          <t>Medical devices and supplies|debt-to-equity</t>
        </is>
      </c>
      <c r="B380" s="23" t="inlineStr">
        <is>
          <t>Medical devices and supplies</t>
        </is>
      </c>
      <c r="C380" s="23" t="inlineStr">
        <is>
          <t>Debt-to-equity ratio</t>
        </is>
      </c>
      <c r="D380" s="31" t="n">
        <v>0.79</v>
      </c>
      <c r="E380" s="31" t="n">
        <v>0.32</v>
      </c>
      <c r="F380" s="31" t="n">
        <v>1.73</v>
      </c>
      <c r="G380" s="32" t="n">
        <v>165</v>
      </c>
    </row>
    <row r="381">
      <c r="A381" s="2" t="inlineStr">
        <is>
          <t>Fabricated metal products|debt-to-equity</t>
        </is>
      </c>
      <c r="B381" s="23" t="inlineStr">
        <is>
          <t>Fabricated metal products</t>
        </is>
      </c>
      <c r="C381" s="23" t="inlineStr">
        <is>
          <t>Debt-to-equity ratio</t>
        </is>
      </c>
      <c r="D381" s="31" t="n">
        <v>0.86</v>
      </c>
      <c r="E381" s="31" t="n">
        <v>0.39</v>
      </c>
      <c r="F381" s="31" t="n">
        <v>1.34</v>
      </c>
      <c r="G381" s="32" t="n">
        <v>46</v>
      </c>
    </row>
    <row r="382">
      <c r="A382" s="2" t="inlineStr">
        <is>
          <t>Mining|debt-to-equity</t>
        </is>
      </c>
      <c r="B382" s="23" t="inlineStr">
        <is>
          <t>Mining</t>
        </is>
      </c>
      <c r="C382" s="23" t="inlineStr">
        <is>
          <t>Debt-to-equity ratio</t>
        </is>
      </c>
      <c r="D382" s="31" t="n">
        <v>0.54</v>
      </c>
      <c r="E382" s="31" t="n">
        <v>0.13</v>
      </c>
      <c r="F382" s="31" t="n">
        <v>0.97</v>
      </c>
      <c r="G382" s="32" t="n">
        <v>56</v>
      </c>
    </row>
    <row r="383">
      <c r="A383" s="2" t="inlineStr">
        <is>
          <t>Oil and gas production|debt-to-equity</t>
        </is>
      </c>
      <c r="B383" s="23" t="inlineStr">
        <is>
          <t>Oil and gas production</t>
        </is>
      </c>
      <c r="C383" s="23" t="inlineStr">
        <is>
          <t>Debt-to-equity ratio</t>
        </is>
      </c>
      <c r="D383" s="31" t="n">
        <v>0.84</v>
      </c>
      <c r="E383" s="31" t="n">
        <v>0.62</v>
      </c>
      <c r="F383" s="31" t="n">
        <v>1.32</v>
      </c>
      <c r="G383" s="32" t="n">
        <v>53</v>
      </c>
    </row>
    <row r="384">
      <c r="A384" s="2" t="inlineStr">
        <is>
          <t>Oil and gas services|debt-to-equity</t>
        </is>
      </c>
      <c r="B384" s="23" t="inlineStr">
        <is>
          <t>Oil and gas services</t>
        </is>
      </c>
      <c r="C384" s="23" t="inlineStr">
        <is>
          <t>Debt-to-equity ratio</t>
        </is>
      </c>
      <c r="D384" s="31" t="n">
        <v>0.83</v>
      </c>
      <c r="E384" s="31" t="n">
        <v>0.51</v>
      </c>
      <c r="F384" s="31" t="n">
        <v>1.28</v>
      </c>
      <c r="G384" s="32" t="n">
        <v>27</v>
      </c>
    </row>
    <row r="385">
      <c r="A385" s="2" t="inlineStr">
        <is>
          <t>Other manufacturing|debt-to-equity</t>
        </is>
      </c>
      <c r="B385" s="23" t="inlineStr">
        <is>
          <t>Other manufacturing</t>
        </is>
      </c>
      <c r="C385" s="23" t="inlineStr">
        <is>
          <t>Debt-to-equity ratio</t>
        </is>
      </c>
      <c r="D385" s="31" t="n">
        <v>1.34</v>
      </c>
      <c r="E385" s="31" t="n">
        <v>0.46</v>
      </c>
      <c r="F385" s="31" t="n">
        <v>2.53</v>
      </c>
      <c r="G385" s="32" t="n">
        <v>28</v>
      </c>
    </row>
    <row r="386">
      <c r="A386" s="2" t="inlineStr">
        <is>
          <t>Paper, wood and furniture|debt-to-equity</t>
        </is>
      </c>
      <c r="B386" s="23" t="inlineStr">
        <is>
          <t>Paper, wood and furniture</t>
        </is>
      </c>
      <c r="C386" s="23" t="inlineStr">
        <is>
          <t>Debt-to-equity ratio</t>
        </is>
      </c>
      <c r="D386" s="31" t="n">
        <v>1.31</v>
      </c>
      <c r="E386" s="31" t="n">
        <v>0.57</v>
      </c>
      <c r="F386" s="31" t="n">
        <v>2.41</v>
      </c>
      <c r="G386" s="32" t="n">
        <v>35</v>
      </c>
    </row>
    <row r="387">
      <c r="A387" s="2" t="inlineStr">
        <is>
          <t>Pharmaceuticals and biotech|debt-to-equity</t>
        </is>
      </c>
      <c r="B387" s="23" t="inlineStr">
        <is>
          <t>Pharmaceuticals and biotech</t>
        </is>
      </c>
      <c r="C387" s="23" t="inlineStr">
        <is>
          <t>Debt-to-equity ratio</t>
        </is>
      </c>
      <c r="D387" s="31" t="n">
        <v>0.39</v>
      </c>
      <c r="E387" s="31" t="n">
        <v>0.16</v>
      </c>
      <c r="F387" s="31" t="n">
        <v>0.92</v>
      </c>
      <c r="G387" s="32" t="n">
        <v>505</v>
      </c>
    </row>
    <row r="388">
      <c r="A388" s="2" t="inlineStr">
        <is>
          <t>Real estate and REITs|debt-to-equity</t>
        </is>
      </c>
      <c r="B388" s="23" t="inlineStr">
        <is>
          <t>Real estate and REITs</t>
        </is>
      </c>
      <c r="C388" s="23" t="inlineStr">
        <is>
          <t>Debt-to-equity ratio</t>
        </is>
      </c>
      <c r="D388" s="31" t="n">
        <v>1.36</v>
      </c>
      <c r="E388" s="31" t="n">
        <v>0.78</v>
      </c>
      <c r="F388" s="31" t="n">
        <v>3.05</v>
      </c>
      <c r="G388" s="32" t="n">
        <v>225</v>
      </c>
    </row>
    <row r="389">
      <c r="A389" s="2" t="inlineStr">
        <is>
          <t>Engineering, research and consulting|debt-to-equity</t>
        </is>
      </c>
      <c r="B389" s="23" t="inlineStr">
        <is>
          <t>Engineering, research and consulting</t>
        </is>
      </c>
      <c r="C389" s="23" t="inlineStr">
        <is>
          <t>Debt-to-equity ratio</t>
        </is>
      </c>
      <c r="D389" s="31" t="n">
        <v>1.22</v>
      </c>
      <c r="E389" s="31" t="n">
        <v>0.46</v>
      </c>
      <c r="F389" s="31" t="n">
        <v>2.06</v>
      </c>
      <c r="G389" s="32" t="n">
        <v>51</v>
      </c>
    </row>
    <row r="390">
      <c r="A390" s="2" t="inlineStr">
        <is>
          <t>Restaurants|debt-to-equity</t>
        </is>
      </c>
      <c r="B390" s="23" t="inlineStr">
        <is>
          <t>Restaurants</t>
        </is>
      </c>
      <c r="C390" s="23" t="inlineStr">
        <is>
          <t>Debt-to-equity ratio</t>
        </is>
      </c>
      <c r="D390" s="31" t="n">
        <v>1.98</v>
      </c>
      <c r="E390" s="31" t="n">
        <v>0.96</v>
      </c>
      <c r="F390" s="31" t="n">
        <v>4.3</v>
      </c>
      <c r="G390" s="32" t="n">
        <v>32</v>
      </c>
    </row>
    <row r="391">
      <c r="A391" s="2" t="inlineStr">
        <is>
          <t>Semiconductors and electronic components|debt-to-equity</t>
        </is>
      </c>
      <c r="B391" s="23" t="inlineStr">
        <is>
          <t>Semiconductors and electronic components</t>
        </is>
      </c>
      <c r="C391" s="23" t="inlineStr">
        <is>
          <t>Debt-to-equity ratio</t>
        </is>
      </c>
      <c r="D391" s="31" t="n">
        <v>0.5600000000000001</v>
      </c>
      <c r="E391" s="31" t="n">
        <v>0.22</v>
      </c>
      <c r="F391" s="31" t="n">
        <v>1.14</v>
      </c>
      <c r="G391" s="32" t="n">
        <v>113</v>
      </c>
    </row>
    <row r="392">
      <c r="A392" s="2" t="inlineStr">
        <is>
          <t>Software and IT services|debt-to-equity</t>
        </is>
      </c>
      <c r="B392" s="23" t="inlineStr">
        <is>
          <t>Software and IT services</t>
        </is>
      </c>
      <c r="C392" s="23" t="inlineStr">
        <is>
          <t>Debt-to-equity ratio</t>
        </is>
      </c>
      <c r="D392" s="31" t="n">
        <v>0.6899999999999999</v>
      </c>
      <c r="E392" s="31" t="n">
        <v>0.32</v>
      </c>
      <c r="F392" s="31" t="n">
        <v>1.69</v>
      </c>
      <c r="G392" s="32" t="n">
        <v>332</v>
      </c>
    </row>
    <row r="393">
      <c r="A393" s="2" t="inlineStr">
        <is>
          <t>Online and specialty retail|debt-to-equity</t>
        </is>
      </c>
      <c r="B393" s="23" t="inlineStr">
        <is>
          <t>Online and specialty retail</t>
        </is>
      </c>
      <c r="C393" s="23" t="inlineStr">
        <is>
          <t>Debt-to-equity ratio</t>
        </is>
      </c>
      <c r="D393" s="31" t="n">
        <v>1.83</v>
      </c>
      <c r="E393" s="31" t="n">
        <v>0.99</v>
      </c>
      <c r="F393" s="31" t="n">
        <v>3.44</v>
      </c>
      <c r="G393" s="32" t="n">
        <v>49</v>
      </c>
    </row>
    <row r="394">
      <c r="A394" s="2" t="inlineStr">
        <is>
          <t>Telecommunications and media distribution|debt-to-equity</t>
        </is>
      </c>
      <c r="B394" s="23" t="inlineStr">
        <is>
          <t>Telecommunications and media distribution</t>
        </is>
      </c>
      <c r="C394" s="23" t="inlineStr">
        <is>
          <t>Debt-to-equity ratio</t>
        </is>
      </c>
      <c r="D394" s="31" t="n">
        <v>1.36</v>
      </c>
      <c r="E394" s="31" t="n">
        <v>0.6899999999999999</v>
      </c>
      <c r="F394" s="31" t="n">
        <v>3.25</v>
      </c>
      <c r="G394" s="32" t="n">
        <v>54</v>
      </c>
    </row>
    <row r="395">
      <c r="A395" s="2" t="inlineStr">
        <is>
          <t>Transportation and logistics|debt-to-equity</t>
        </is>
      </c>
      <c r="B395" s="23" t="inlineStr">
        <is>
          <t>Transportation and logistics</t>
        </is>
      </c>
      <c r="C395" s="23" t="inlineStr">
        <is>
          <t>Debt-to-equity ratio</t>
        </is>
      </c>
      <c r="D395" s="31" t="n">
        <v>1.07</v>
      </c>
      <c r="E395" s="31" t="n">
        <v>0.6</v>
      </c>
      <c r="F395" s="31" t="n">
        <v>1.93</v>
      </c>
      <c r="G395" s="32" t="n">
        <v>94</v>
      </c>
    </row>
    <row r="396">
      <c r="A396" s="2" t="inlineStr">
        <is>
          <t>Utilities and waste services|debt-to-equity</t>
        </is>
      </c>
      <c r="B396" s="23" t="inlineStr">
        <is>
          <t>Utilities and waste services</t>
        </is>
      </c>
      <c r="C396" s="23" t="inlineStr">
        <is>
          <t>Debt-to-equity ratio</t>
        </is>
      </c>
      <c r="D396" s="31" t="n">
        <v>2.28</v>
      </c>
      <c r="E396" s="31" t="n">
        <v>1.57</v>
      </c>
      <c r="F396" s="31" t="n">
        <v>3.24</v>
      </c>
      <c r="G396" s="32" t="n">
        <v>96</v>
      </c>
    </row>
    <row r="397">
      <c r="A397" s="2" t="inlineStr">
        <is>
          <t>Motor vehicles and transport equipment|debt-to-equity</t>
        </is>
      </c>
      <c r="B397" s="23" t="inlineStr">
        <is>
          <t>Motor vehicles and transport equipment</t>
        </is>
      </c>
      <c r="C397" s="23" t="inlineStr">
        <is>
          <t>Debt-to-equity ratio</t>
        </is>
      </c>
      <c r="D397" s="31" t="n">
        <v>1.49</v>
      </c>
      <c r="E397" s="31" t="n">
        <v>0.72</v>
      </c>
      <c r="F397" s="31" t="n">
        <v>2.18</v>
      </c>
      <c r="G397" s="32" t="n">
        <v>69</v>
      </c>
    </row>
    <row r="398">
      <c r="A398" s="2" t="inlineStr">
        <is>
          <t>Wholesale distribution|debt-to-equity</t>
        </is>
      </c>
      <c r="B398" s="23" t="inlineStr">
        <is>
          <t>Wholesale distribution</t>
        </is>
      </c>
      <c r="C398" s="23" t="inlineStr">
        <is>
          <t>Debt-to-equity ratio</t>
        </is>
      </c>
      <c r="D398" s="31" t="n">
        <v>1.41</v>
      </c>
      <c r="E398" s="31" t="n">
        <v>0.72</v>
      </c>
      <c r="F398" s="31" t="n">
        <v>2.51</v>
      </c>
      <c r="G398" s="32" t="n">
        <v>82</v>
      </c>
    </row>
    <row r="399">
      <c r="A399" s="2" t="inlineStr">
        <is>
          <t>All US-listed companies|debt-to-assets</t>
        </is>
      </c>
      <c r="B399" s="23" t="inlineStr">
        <is>
          <t>All US-listed companies</t>
        </is>
      </c>
      <c r="C399" s="23" t="inlineStr">
        <is>
          <t>Debt-to-assets ratio</t>
        </is>
      </c>
      <c r="D399" s="33" t="n">
        <v>0.522</v>
      </c>
      <c r="E399" s="33" t="n">
        <v>0.299</v>
      </c>
      <c r="F399" s="33" t="n">
        <v>0.731</v>
      </c>
      <c r="G399" s="32" t="n">
        <v>3753</v>
      </c>
    </row>
    <row r="400">
      <c r="A400" s="2" t="inlineStr">
        <is>
          <t>Aerospace and defense|debt-to-assets</t>
        </is>
      </c>
      <c r="B400" s="23" t="inlineStr">
        <is>
          <t>Aerospace and defense</t>
        </is>
      </c>
      <c r="C400" s="23" t="inlineStr">
        <is>
          <t>Debt-to-assets ratio</t>
        </is>
      </c>
      <c r="D400" s="33" t="n">
        <v>0.501</v>
      </c>
      <c r="E400" s="33" t="n">
        <v>0.231</v>
      </c>
      <c r="F400" s="33" t="n">
        <v>0.667</v>
      </c>
      <c r="G400" s="32" t="n">
        <v>50</v>
      </c>
    </row>
    <row r="401">
      <c r="A401" s="2" t="inlineStr">
        <is>
          <t>Agriculture|debt-to-assets</t>
        </is>
      </c>
      <c r="B401" s="23" t="inlineStr">
        <is>
          <t>Agriculture</t>
        </is>
      </c>
      <c r="C401" s="23" t="inlineStr">
        <is>
          <t>Debt-to-assets ratio</t>
        </is>
      </c>
      <c r="D401" s="33" t="n">
        <v>0.448</v>
      </c>
      <c r="E401" s="33" t="n">
        <v>0.379</v>
      </c>
      <c r="F401" s="33" t="n">
        <v>0.752</v>
      </c>
      <c r="G401" s="32" t="n">
        <v>18</v>
      </c>
    </row>
    <row r="402">
      <c r="A402" s="2" t="inlineStr">
        <is>
          <t>Airlines and air freight|debt-to-assets</t>
        </is>
      </c>
      <c r="B402" s="23" t="inlineStr">
        <is>
          <t>Airlines and air freight</t>
        </is>
      </c>
      <c r="C402" s="23" t="inlineStr">
        <is>
          <t>Debt-to-assets ratio</t>
        </is>
      </c>
      <c r="D402" s="33" t="n">
        <v>0.798</v>
      </c>
      <c r="E402" s="33" t="n">
        <v>0.656</v>
      </c>
      <c r="F402" s="33" t="n">
        <v>1.022</v>
      </c>
      <c r="G402" s="32" t="n">
        <v>19</v>
      </c>
    </row>
    <row r="403">
      <c r="A403" s="2" t="inlineStr">
        <is>
          <t>Apparel and footwear retail|debt-to-assets</t>
        </is>
      </c>
      <c r="B403" s="23" t="inlineStr">
        <is>
          <t>Apparel and footwear retail</t>
        </is>
      </c>
      <c r="C403" s="23" t="inlineStr">
        <is>
          <t>Debt-to-assets ratio</t>
        </is>
      </c>
      <c r="D403" s="33" t="n">
        <v>0.675</v>
      </c>
      <c r="E403" s="33" t="n">
        <v>0.583</v>
      </c>
      <c r="F403" s="33" t="n">
        <v>0.765</v>
      </c>
      <c r="G403" s="32" t="n">
        <v>23</v>
      </c>
    </row>
    <row r="404">
      <c r="A404" s="2" t="inlineStr">
        <is>
          <t>Apparel, textiles and footwear|debt-to-assets</t>
        </is>
      </c>
      <c r="B404" s="23" t="inlineStr">
        <is>
          <t>Apparel, textiles and footwear</t>
        </is>
      </c>
      <c r="C404" s="23" t="inlineStr">
        <is>
          <t>Debt-to-assets ratio</t>
        </is>
      </c>
      <c r="D404" s="33" t="n">
        <v>0.5669999999999999</v>
      </c>
      <c r="E404" s="33" t="n">
        <v>0.432</v>
      </c>
      <c r="F404" s="33" t="n">
        <v>0.676</v>
      </c>
      <c r="G404" s="32" t="n">
        <v>36</v>
      </c>
    </row>
    <row r="405">
      <c r="A405" s="2" t="inlineStr">
        <is>
          <t>Auto dealers and gas stations|debt-to-assets</t>
        </is>
      </c>
      <c r="B405" s="23" t="inlineStr">
        <is>
          <t>Auto dealers and gas stations</t>
        </is>
      </c>
      <c r="C405" s="23" t="inlineStr">
        <is>
          <t>Debt-to-assets ratio</t>
        </is>
      </c>
      <c r="D405" s="33" t="n">
        <v>0.737</v>
      </c>
      <c r="E405" s="33" t="n">
        <v>0.677</v>
      </c>
      <c r="F405" s="33" t="n">
        <v>0.845</v>
      </c>
      <c r="G405" s="32" t="n">
        <v>24</v>
      </c>
    </row>
    <row r="406">
      <c r="A406" s="2" t="inlineStr">
        <is>
          <t>Business services|debt-to-assets</t>
        </is>
      </c>
      <c r="B406" s="23" t="inlineStr">
        <is>
          <t>Business services</t>
        </is>
      </c>
      <c r="C406" s="23" t="inlineStr">
        <is>
          <t>Debt-to-assets ratio</t>
        </is>
      </c>
      <c r="D406" s="33" t="n">
        <v>0.6</v>
      </c>
      <c r="E406" s="33" t="n">
        <v>0.408</v>
      </c>
      <c r="F406" s="33" t="n">
        <v>0.779</v>
      </c>
      <c r="G406" s="32" t="n">
        <v>160</v>
      </c>
    </row>
    <row r="407">
      <c r="A407" s="2" t="inlineStr">
        <is>
          <t>Chemicals and personal care|debt-to-assets</t>
        </is>
      </c>
      <c r="B407" s="23" t="inlineStr">
        <is>
          <t>Chemicals and personal care</t>
        </is>
      </c>
      <c r="C407" s="23" t="inlineStr">
        <is>
          <t>Debt-to-assets ratio</t>
        </is>
      </c>
      <c r="D407" s="33" t="n">
        <v>0.522</v>
      </c>
      <c r="E407" s="33" t="n">
        <v>0.31</v>
      </c>
      <c r="F407" s="33" t="n">
        <v>0.656</v>
      </c>
      <c r="G407" s="32" t="n">
        <v>98</v>
      </c>
    </row>
    <row r="408">
      <c r="A408" s="2" t="inlineStr">
        <is>
          <t>Computers and hardware|debt-to-assets</t>
        </is>
      </c>
      <c r="B408" s="23" t="inlineStr">
        <is>
          <t>Computers and hardware</t>
        </is>
      </c>
      <c r="C408" s="23" t="inlineStr">
        <is>
          <t>Debt-to-assets ratio</t>
        </is>
      </c>
      <c r="D408" s="33" t="n">
        <v>0.613</v>
      </c>
      <c r="E408" s="33" t="n">
        <v>0.344</v>
      </c>
      <c r="F408" s="33" t="n">
        <v>0.784</v>
      </c>
      <c r="G408" s="32" t="n">
        <v>53</v>
      </c>
    </row>
    <row r="409">
      <c r="A409" s="2" t="inlineStr">
        <is>
          <t>Construction|debt-to-assets</t>
        </is>
      </c>
      <c r="B409" s="23" t="inlineStr">
        <is>
          <t>Construction</t>
        </is>
      </c>
      <c r="C409" s="23" t="inlineStr">
        <is>
          <t>Debt-to-assets ratio</t>
        </is>
      </c>
      <c r="D409" s="33" t="n">
        <v>0.613</v>
      </c>
      <c r="E409" s="33" t="n">
        <v>0.418</v>
      </c>
      <c r="F409" s="33" t="n">
        <v>0.702</v>
      </c>
      <c r="G409" s="32" t="n">
        <v>54</v>
      </c>
    </row>
    <row r="410">
      <c r="A410" s="2" t="inlineStr">
        <is>
          <t>Personal and repair services|debt-to-assets</t>
        </is>
      </c>
      <c r="B410" s="23" t="inlineStr">
        <is>
          <t>Personal and repair services</t>
        </is>
      </c>
      <c r="C410" s="23" t="inlineStr">
        <is>
          <t>Debt-to-assets ratio</t>
        </is>
      </c>
      <c r="D410" s="33" t="n">
        <v>0.798</v>
      </c>
      <c r="E410" s="33" t="n">
        <v>0.642</v>
      </c>
      <c r="F410" s="33" t="n">
        <v>0.9429999999999999</v>
      </c>
      <c r="G410" s="32" t="n">
        <v>25</v>
      </c>
    </row>
    <row r="411">
      <c r="A411" s="2" t="inlineStr">
        <is>
          <t>Education|debt-to-assets</t>
        </is>
      </c>
      <c r="B411" s="23" t="inlineStr">
        <is>
          <t>Education</t>
        </is>
      </c>
      <c r="C411" s="23" t="inlineStr">
        <is>
          <t>Debt-to-assets ratio</t>
        </is>
      </c>
      <c r="D411" s="33" t="n">
        <v>0.486</v>
      </c>
      <c r="E411" s="33" t="n">
        <v>0.37</v>
      </c>
      <c r="F411" s="33" t="n">
        <v>0.605</v>
      </c>
      <c r="G411" s="32" t="n">
        <v>33</v>
      </c>
    </row>
    <row r="412">
      <c r="A412" s="2" t="inlineStr">
        <is>
          <t>Electrical and communications equipment|debt-to-assets</t>
        </is>
      </c>
      <c r="B412" s="23" t="inlineStr">
        <is>
          <t>Electrical and communications equipment</t>
        </is>
      </c>
      <c r="C412" s="23" t="inlineStr">
        <is>
          <t>Debt-to-assets ratio</t>
        </is>
      </c>
      <c r="D412" s="33" t="n">
        <v>0.524</v>
      </c>
      <c r="E412" s="33" t="n">
        <v>0.36</v>
      </c>
      <c r="F412" s="33" t="n">
        <v>0.8</v>
      </c>
      <c r="G412" s="32" t="n">
        <v>118</v>
      </c>
    </row>
    <row r="413">
      <c r="A413" s="2" t="inlineStr">
        <is>
          <t>Food, beverage and tobacco|debt-to-assets</t>
        </is>
      </c>
      <c r="B413" s="23" t="inlineStr">
        <is>
          <t>Food, beverage and tobacco</t>
        </is>
      </c>
      <c r="C413" s="23" t="inlineStr">
        <is>
          <t>Debt-to-assets ratio</t>
        </is>
      </c>
      <c r="D413" s="33" t="n">
        <v>0.5590000000000001</v>
      </c>
      <c r="E413" s="33" t="n">
        <v>0.319</v>
      </c>
      <c r="F413" s="33" t="n">
        <v>0.763</v>
      </c>
      <c r="G413" s="32" t="n">
        <v>84</v>
      </c>
    </row>
    <row r="414">
      <c r="A414" s="2" t="inlineStr">
        <is>
          <t>General merchandise and home retail|debt-to-assets</t>
        </is>
      </c>
      <c r="B414" s="23" t="inlineStr">
        <is>
          <t>General merchandise and home retail</t>
        </is>
      </c>
      <c r="C414" s="23" t="inlineStr">
        <is>
          <t>Debt-to-assets ratio</t>
        </is>
      </c>
      <c r="D414" s="33" t="n">
        <v>0.666</v>
      </c>
      <c r="E414" s="33" t="n">
        <v>0.513</v>
      </c>
      <c r="F414" s="33" t="n">
        <v>0.772</v>
      </c>
      <c r="G414" s="32" t="n">
        <v>32</v>
      </c>
    </row>
    <row r="415">
      <c r="A415" s="2" t="inlineStr">
        <is>
          <t>Healthcare services|debt-to-assets</t>
        </is>
      </c>
      <c r="B415" s="23" t="inlineStr">
        <is>
          <t>Healthcare services</t>
        </is>
      </c>
      <c r="C415" s="23" t="inlineStr">
        <is>
          <t>Debt-to-assets ratio</t>
        </is>
      </c>
      <c r="D415" s="33" t="n">
        <v>0.538</v>
      </c>
      <c r="E415" s="33" t="n">
        <v>0.286</v>
      </c>
      <c r="F415" s="33" t="n">
        <v>0.793</v>
      </c>
      <c r="G415" s="32" t="n">
        <v>77</v>
      </c>
    </row>
    <row r="416">
      <c r="A416" s="2" t="inlineStr">
        <is>
          <t>Hotels, entertainment and leisure|debt-to-assets</t>
        </is>
      </c>
      <c r="B416" s="23" t="inlineStr">
        <is>
          <t>Hotels, entertainment and leisure</t>
        </is>
      </c>
      <c r="C416" s="23" t="inlineStr">
        <is>
          <t>Debt-to-assets ratio</t>
        </is>
      </c>
      <c r="D416" s="33" t="n">
        <v>0.715</v>
      </c>
      <c r="E416" s="33" t="n">
        <v>0.49</v>
      </c>
      <c r="F416" s="33" t="n">
        <v>0.961</v>
      </c>
      <c r="G416" s="32" t="n">
        <v>81</v>
      </c>
    </row>
    <row r="417">
      <c r="A417" s="2" t="inlineStr">
        <is>
          <t>Scientific and measuring instruments|debt-to-assets</t>
        </is>
      </c>
      <c r="B417" s="23" t="inlineStr">
        <is>
          <t>Scientific and measuring instruments</t>
        </is>
      </c>
      <c r="C417" s="23" t="inlineStr">
        <is>
          <t>Debt-to-assets ratio</t>
        </is>
      </c>
      <c r="D417" s="33" t="n">
        <v>0.425</v>
      </c>
      <c r="E417" s="33" t="n">
        <v>0.262</v>
      </c>
      <c r="F417" s="33" t="n">
        <v>0.586</v>
      </c>
      <c r="G417" s="32" t="n">
        <v>69</v>
      </c>
    </row>
    <row r="418">
      <c r="A418" s="2" t="inlineStr">
        <is>
          <t>Industrial machinery|debt-to-assets</t>
        </is>
      </c>
      <c r="B418" s="23" t="inlineStr">
        <is>
          <t>Industrial machinery</t>
        </is>
      </c>
      <c r="C418" s="23" t="inlineStr">
        <is>
          <t>Debt-to-assets ratio</t>
        </is>
      </c>
      <c r="D418" s="33" t="n">
        <v>0.484</v>
      </c>
      <c r="E418" s="33" t="n">
        <v>0.35</v>
      </c>
      <c r="F418" s="33" t="n">
        <v>0.614</v>
      </c>
      <c r="G418" s="32" t="n">
        <v>115</v>
      </c>
    </row>
    <row r="419">
      <c r="A419" s="2" t="inlineStr">
        <is>
          <t>Building materials and metals|debt-to-assets</t>
        </is>
      </c>
      <c r="B419" s="23" t="inlineStr">
        <is>
          <t>Building materials and metals</t>
        </is>
      </c>
      <c r="C419" s="23" t="inlineStr">
        <is>
          <t>Debt-to-assets ratio</t>
        </is>
      </c>
      <c r="D419" s="33" t="n">
        <v>0.527</v>
      </c>
      <c r="E419" s="33" t="n">
        <v>0.373</v>
      </c>
      <c r="F419" s="33" t="n">
        <v>0.634</v>
      </c>
      <c r="G419" s="32" t="n">
        <v>48</v>
      </c>
    </row>
    <row r="420">
      <c r="A420" s="2" t="inlineStr">
        <is>
          <t>Medical devices and supplies|debt-to-assets</t>
        </is>
      </c>
      <c r="B420" s="23" t="inlineStr">
        <is>
          <t>Medical devices and supplies</t>
        </is>
      </c>
      <c r="C420" s="23" t="inlineStr">
        <is>
          <t>Debt-to-assets ratio</t>
        </is>
      </c>
      <c r="D420" s="33" t="n">
        <v>0.456</v>
      </c>
      <c r="E420" s="33" t="n">
        <v>0.245</v>
      </c>
      <c r="F420" s="33" t="n">
        <v>0.646</v>
      </c>
      <c r="G420" s="32" t="n">
        <v>182</v>
      </c>
    </row>
    <row r="421">
      <c r="A421" s="2" t="inlineStr">
        <is>
          <t>Fabricated metal products|debt-to-assets</t>
        </is>
      </c>
      <c r="B421" s="23" t="inlineStr">
        <is>
          <t>Fabricated metal products</t>
        </is>
      </c>
      <c r="C421" s="23" t="inlineStr">
        <is>
          <t>Debt-to-assets ratio</t>
        </is>
      </c>
      <c r="D421" s="33" t="n">
        <v>0.467</v>
      </c>
      <c r="E421" s="33" t="n">
        <v>0.294</v>
      </c>
      <c r="F421" s="33" t="n">
        <v>0.649</v>
      </c>
      <c r="G421" s="32" t="n">
        <v>52</v>
      </c>
    </row>
    <row r="422">
      <c r="A422" s="2" t="inlineStr">
        <is>
          <t>Mining|debt-to-assets</t>
        </is>
      </c>
      <c r="B422" s="23" t="inlineStr">
        <is>
          <t>Mining</t>
        </is>
      </c>
      <c r="C422" s="23" t="inlineStr">
        <is>
          <t>Debt-to-assets ratio</t>
        </is>
      </c>
      <c r="D422" s="33" t="n">
        <v>0.348</v>
      </c>
      <c r="E422" s="33" t="n">
        <v>0.121</v>
      </c>
      <c r="F422" s="33" t="n">
        <v>0.498</v>
      </c>
      <c r="G422" s="32" t="n">
        <v>63</v>
      </c>
    </row>
    <row r="423">
      <c r="A423" s="2" t="inlineStr">
        <is>
          <t>Oil and gas production|debt-to-assets</t>
        </is>
      </c>
      <c r="B423" s="23" t="inlineStr">
        <is>
          <t>Oil and gas production</t>
        </is>
      </c>
      <c r="C423" s="23" t="inlineStr">
        <is>
          <t>Debt-to-assets ratio</t>
        </is>
      </c>
      <c r="D423" s="33" t="n">
        <v>0.454</v>
      </c>
      <c r="E423" s="33" t="n">
        <v>0.351</v>
      </c>
      <c r="F423" s="33" t="n">
        <v>0.59</v>
      </c>
      <c r="G423" s="32" t="n">
        <v>67</v>
      </c>
    </row>
    <row r="424">
      <c r="A424" s="2" t="inlineStr">
        <is>
          <t>Oil and gas services|debt-to-assets</t>
        </is>
      </c>
      <c r="B424" s="23" t="inlineStr">
        <is>
          <t>Oil and gas services</t>
        </is>
      </c>
      <c r="C424" s="23" t="inlineStr">
        <is>
          <t>Debt-to-assets ratio</t>
        </is>
      </c>
      <c r="D424" s="33" t="n">
        <v>0.479</v>
      </c>
      <c r="E424" s="33" t="n">
        <v>0.367</v>
      </c>
      <c r="F424" s="33" t="n">
        <v>0.581</v>
      </c>
      <c r="G424" s="32" t="n">
        <v>30</v>
      </c>
    </row>
    <row r="425">
      <c r="A425" s="2" t="inlineStr">
        <is>
          <t>Other manufacturing|debt-to-assets</t>
        </is>
      </c>
      <c r="B425" s="23" t="inlineStr">
        <is>
          <t>Other manufacturing</t>
        </is>
      </c>
      <c r="C425" s="23" t="inlineStr">
        <is>
          <t>Debt-to-assets ratio</t>
        </is>
      </c>
      <c r="D425" s="33" t="n">
        <v>0.5659999999999999</v>
      </c>
      <c r="E425" s="33" t="n">
        <v>0.313</v>
      </c>
      <c r="F425" s="33" t="n">
        <v>0.719</v>
      </c>
      <c r="G425" s="32" t="n">
        <v>33</v>
      </c>
    </row>
    <row r="426">
      <c r="A426" s="2" t="inlineStr">
        <is>
          <t>Paper, wood and furniture|debt-to-assets</t>
        </is>
      </c>
      <c r="B426" s="23" t="inlineStr">
        <is>
          <t>Paper, wood and furniture</t>
        </is>
      </c>
      <c r="C426" s="23" t="inlineStr">
        <is>
          <t>Debt-to-assets ratio</t>
        </is>
      </c>
      <c r="D426" s="33" t="n">
        <v>0.594</v>
      </c>
      <c r="E426" s="33" t="n">
        <v>0.388</v>
      </c>
      <c r="F426" s="33" t="n">
        <v>0.732</v>
      </c>
      <c r="G426" s="32" t="n">
        <v>39</v>
      </c>
    </row>
    <row r="427">
      <c r="A427" s="2" t="inlineStr">
        <is>
          <t>Pharmaceuticals and biotech|debt-to-assets</t>
        </is>
      </c>
      <c r="B427" s="23" t="inlineStr">
        <is>
          <t>Pharmaceuticals and biotech</t>
        </is>
      </c>
      <c r="C427" s="23" t="inlineStr">
        <is>
          <t>Debt-to-assets ratio</t>
        </is>
      </c>
      <c r="D427" s="33" t="n">
        <v>0.321</v>
      </c>
      <c r="E427" s="33" t="n">
        <v>0.153</v>
      </c>
      <c r="F427" s="33" t="n">
        <v>0.644</v>
      </c>
      <c r="G427" s="32" t="n">
        <v>612</v>
      </c>
    </row>
    <row r="428">
      <c r="A428" s="2" t="inlineStr">
        <is>
          <t>Printing and publishing|debt-to-assets</t>
        </is>
      </c>
      <c r="B428" s="23" t="inlineStr">
        <is>
          <t>Printing and publishing</t>
        </is>
      </c>
      <c r="C428" s="23" t="inlineStr">
        <is>
          <t>Debt-to-assets ratio</t>
        </is>
      </c>
      <c r="D428" s="33" t="n">
        <v>0.705</v>
      </c>
      <c r="E428" s="33" t="n">
        <v>0.39</v>
      </c>
      <c r="F428" s="33" t="n">
        <v>0.897</v>
      </c>
      <c r="G428" s="32" t="n">
        <v>17</v>
      </c>
    </row>
    <row r="429">
      <c r="A429" s="2" t="inlineStr">
        <is>
          <t>Real estate and REITs|debt-to-assets</t>
        </is>
      </c>
      <c r="B429" s="23" t="inlineStr">
        <is>
          <t>Real estate and REITs</t>
        </is>
      </c>
      <c r="C429" s="23" t="inlineStr">
        <is>
          <t>Debt-to-assets ratio</t>
        </is>
      </c>
      <c r="D429" s="33" t="n">
        <v>0.573</v>
      </c>
      <c r="E429" s="33" t="n">
        <v>0.43</v>
      </c>
      <c r="F429" s="33" t="n">
        <v>0.745</v>
      </c>
      <c r="G429" s="32" t="n">
        <v>253</v>
      </c>
    </row>
    <row r="430">
      <c r="A430" s="2" t="inlineStr">
        <is>
          <t>Engineering, research and consulting|debt-to-assets</t>
        </is>
      </c>
      <c r="B430" s="23" t="inlineStr">
        <is>
          <t>Engineering, research and consulting</t>
        </is>
      </c>
      <c r="C430" s="23" t="inlineStr">
        <is>
          <t>Debt-to-assets ratio</t>
        </is>
      </c>
      <c r="D430" s="33" t="n">
        <v>0.55</v>
      </c>
      <c r="E430" s="33" t="n">
        <v>0.308</v>
      </c>
      <c r="F430" s="33" t="n">
        <v>0.6879999999999999</v>
      </c>
      <c r="G430" s="32" t="n">
        <v>55</v>
      </c>
    </row>
    <row r="431">
      <c r="A431" s="2" t="inlineStr">
        <is>
          <t>Restaurants|debt-to-assets</t>
        </is>
      </c>
      <c r="B431" s="23" t="inlineStr">
        <is>
          <t>Restaurants</t>
        </is>
      </c>
      <c r="C431" s="23" t="inlineStr">
        <is>
          <t>Debt-to-assets ratio</t>
        </is>
      </c>
      <c r="D431" s="33" t="n">
        <v>0.763</v>
      </c>
      <c r="E431" s="33" t="n">
        <v>0.585</v>
      </c>
      <c r="F431" s="33" t="n">
        <v>1.004</v>
      </c>
      <c r="G431" s="32" t="n">
        <v>47</v>
      </c>
    </row>
    <row r="432">
      <c r="A432" s="2" t="inlineStr">
        <is>
          <t>Semiconductors and electronic components|debt-to-assets</t>
        </is>
      </c>
      <c r="B432" s="23" t="inlineStr">
        <is>
          <t>Semiconductors and electronic components</t>
        </is>
      </c>
      <c r="C432" s="23" t="inlineStr">
        <is>
          <t>Debt-to-assets ratio</t>
        </is>
      </c>
      <c r="D432" s="33" t="n">
        <v>0.372</v>
      </c>
      <c r="E432" s="33" t="n">
        <v>0.188</v>
      </c>
      <c r="F432" s="33" t="n">
        <v>0.543</v>
      </c>
      <c r="G432" s="32" t="n">
        <v>123</v>
      </c>
    </row>
    <row r="433">
      <c r="A433" s="2" t="inlineStr">
        <is>
          <t>Software and IT services|debt-to-assets</t>
        </is>
      </c>
      <c r="B433" s="23" t="inlineStr">
        <is>
          <t>Software and IT services</t>
        </is>
      </c>
      <c r="C433" s="23" t="inlineStr">
        <is>
          <t>Debt-to-assets ratio</t>
        </is>
      </c>
      <c r="D433" s="33" t="n">
        <v>0.444</v>
      </c>
      <c r="E433" s="33" t="n">
        <v>0.26</v>
      </c>
      <c r="F433" s="33" t="n">
        <v>0.744</v>
      </c>
      <c r="G433" s="32" t="n">
        <v>393</v>
      </c>
    </row>
    <row r="434">
      <c r="A434" s="2" t="inlineStr">
        <is>
          <t>Online and specialty retail|debt-to-assets</t>
        </is>
      </c>
      <c r="B434" s="23" t="inlineStr">
        <is>
          <t>Online and specialty retail</t>
        </is>
      </c>
      <c r="C434" s="23" t="inlineStr">
        <is>
          <t>Debt-to-assets ratio</t>
        </is>
      </c>
      <c r="D434" s="33" t="n">
        <v>0.703</v>
      </c>
      <c r="E434" s="33" t="n">
        <v>0.498</v>
      </c>
      <c r="F434" s="33" t="n">
        <v>0.837</v>
      </c>
      <c r="G434" s="32" t="n">
        <v>65</v>
      </c>
    </row>
    <row r="435">
      <c r="A435" s="2" t="inlineStr">
        <is>
          <t>Telecommunications and media distribution|debt-to-assets</t>
        </is>
      </c>
      <c r="B435" s="23" t="inlineStr">
        <is>
          <t>Telecommunications and media distribution</t>
        </is>
      </c>
      <c r="C435" s="23" t="inlineStr">
        <is>
          <t>Debt-to-assets ratio</t>
        </is>
      </c>
      <c r="D435" s="33" t="n">
        <v>0.662</v>
      </c>
      <c r="E435" s="33" t="n">
        <v>0.453</v>
      </c>
      <c r="F435" s="33" t="n">
        <v>0.854</v>
      </c>
      <c r="G435" s="32" t="n">
        <v>66</v>
      </c>
    </row>
    <row r="436">
      <c r="A436" s="2" t="inlineStr">
        <is>
          <t>Transportation and logistics|debt-to-assets</t>
        </is>
      </c>
      <c r="B436" s="23" t="inlineStr">
        <is>
          <t>Transportation and logistics</t>
        </is>
      </c>
      <c r="C436" s="23" t="inlineStr">
        <is>
          <t>Debt-to-assets ratio</t>
        </is>
      </c>
      <c r="D436" s="33" t="n">
        <v>0.529</v>
      </c>
      <c r="E436" s="33" t="n">
        <v>0.392</v>
      </c>
      <c r="F436" s="33" t="n">
        <v>0.719</v>
      </c>
      <c r="G436" s="32" t="n">
        <v>106</v>
      </c>
    </row>
    <row r="437">
      <c r="A437" s="2" t="inlineStr">
        <is>
          <t>Utilities and waste services|debt-to-assets</t>
        </is>
      </c>
      <c r="B437" s="23" t="inlineStr">
        <is>
          <t>Utilities and waste services</t>
        </is>
      </c>
      <c r="C437" s="23" t="inlineStr">
        <is>
          <t>Debt-to-assets ratio</t>
        </is>
      </c>
      <c r="D437" s="33" t="n">
        <v>0.68</v>
      </c>
      <c r="E437" s="33" t="n">
        <v>0.597</v>
      </c>
      <c r="F437" s="33" t="n">
        <v>0.751</v>
      </c>
      <c r="G437" s="32" t="n">
        <v>116</v>
      </c>
    </row>
    <row r="438">
      <c r="A438" s="2" t="inlineStr">
        <is>
          <t>Motor vehicles and transport equipment|debt-to-assets</t>
        </is>
      </c>
      <c r="B438" s="23" t="inlineStr">
        <is>
          <t>Motor vehicles and transport equipment</t>
        </is>
      </c>
      <c r="C438" s="23" t="inlineStr">
        <is>
          <t>Debt-to-assets ratio</t>
        </is>
      </c>
      <c r="D438" s="33" t="n">
        <v>0.599</v>
      </c>
      <c r="E438" s="33" t="n">
        <v>0.431</v>
      </c>
      <c r="F438" s="33" t="n">
        <v>0.711</v>
      </c>
      <c r="G438" s="32" t="n">
        <v>79</v>
      </c>
    </row>
    <row r="439">
      <c r="A439" s="2" t="inlineStr">
        <is>
          <t>Wholesale distribution|debt-to-assets</t>
        </is>
      </c>
      <c r="B439" s="23" t="inlineStr">
        <is>
          <t>Wholesale distribution</t>
        </is>
      </c>
      <c r="C439" s="23" t="inlineStr">
        <is>
          <t>Debt-to-assets ratio</t>
        </is>
      </c>
      <c r="D439" s="33" t="n">
        <v>0.624</v>
      </c>
      <c r="E439" s="33" t="n">
        <v>0.42</v>
      </c>
      <c r="F439" s="33" t="n">
        <v>0.775</v>
      </c>
      <c r="G439" s="32" t="n">
        <v>98</v>
      </c>
    </row>
    <row r="440">
      <c r="A440" s="2" t="inlineStr">
        <is>
          <t>All US-listed companies|interest-coverage</t>
        </is>
      </c>
      <c r="B440" s="23" t="inlineStr">
        <is>
          <t>All US-listed companies</t>
        </is>
      </c>
      <c r="C440" s="23" t="inlineStr">
        <is>
          <t>Interest coverage ratio</t>
        </is>
      </c>
      <c r="D440" s="31" t="n">
        <v>1.01</v>
      </c>
      <c r="E440" s="31" t="n">
        <v>-9.289999999999999</v>
      </c>
      <c r="F440" s="31" t="n">
        <v>5.91</v>
      </c>
      <c r="G440" s="32" t="n">
        <v>1954</v>
      </c>
    </row>
    <row r="441">
      <c r="A441" s="2" t="inlineStr">
        <is>
          <t>Aerospace and defense|interest-coverage</t>
        </is>
      </c>
      <c r="B441" s="23" t="inlineStr">
        <is>
          <t>Aerospace and defense</t>
        </is>
      </c>
      <c r="C441" s="23" t="inlineStr">
        <is>
          <t>Interest coverage ratio</t>
        </is>
      </c>
      <c r="D441" s="31" t="n">
        <v>1.54</v>
      </c>
      <c r="E441" s="31" t="n">
        <v>-10.11</v>
      </c>
      <c r="F441" s="31" t="n">
        <v>5.32</v>
      </c>
      <c r="G441" s="32" t="n">
        <v>23</v>
      </c>
    </row>
    <row r="442">
      <c r="A442" s="2" t="inlineStr">
        <is>
          <t>Apparel, textiles and footwear|interest-coverage</t>
        </is>
      </c>
      <c r="B442" s="23" t="inlineStr">
        <is>
          <t>Apparel, textiles and footwear</t>
        </is>
      </c>
      <c r="C442" s="23" t="inlineStr">
        <is>
          <t>Interest coverage ratio</t>
        </is>
      </c>
      <c r="D442" s="31" t="n">
        <v>4.05</v>
      </c>
      <c r="E442" s="31" t="n">
        <v>1.43</v>
      </c>
      <c r="F442" s="31" t="n">
        <v>14.47</v>
      </c>
      <c r="G442" s="32" t="n">
        <v>20</v>
      </c>
    </row>
    <row r="443">
      <c r="A443" s="2" t="inlineStr">
        <is>
          <t>Business services|interest-coverage</t>
        </is>
      </c>
      <c r="B443" s="23" t="inlineStr">
        <is>
          <t>Business services</t>
        </is>
      </c>
      <c r="C443" s="23" t="inlineStr">
        <is>
          <t>Interest coverage ratio</t>
        </is>
      </c>
      <c r="D443" s="31" t="n">
        <v>1.65</v>
      </c>
      <c r="E443" s="31" t="n">
        <v>-3.16</v>
      </c>
      <c r="F443" s="31" t="n">
        <v>5.64</v>
      </c>
      <c r="G443" s="32" t="n">
        <v>93</v>
      </c>
    </row>
    <row r="444">
      <c r="A444" s="2" t="inlineStr">
        <is>
          <t>Chemicals and personal care|interest-coverage</t>
        </is>
      </c>
      <c r="B444" s="23" t="inlineStr">
        <is>
          <t>Chemicals and personal care</t>
        </is>
      </c>
      <c r="C444" s="23" t="inlineStr">
        <is>
          <t>Interest coverage ratio</t>
        </is>
      </c>
      <c r="D444" s="31" t="n">
        <v>-0.6899999999999999</v>
      </c>
      <c r="E444" s="31" t="n">
        <v>-6.8</v>
      </c>
      <c r="F444" s="31" t="n">
        <v>5.61</v>
      </c>
      <c r="G444" s="32" t="n">
        <v>57</v>
      </c>
    </row>
    <row r="445">
      <c r="A445" s="2" t="inlineStr">
        <is>
          <t>Computers and hardware|interest-coverage</t>
        </is>
      </c>
      <c r="B445" s="23" t="inlineStr">
        <is>
          <t>Computers and hardware</t>
        </is>
      </c>
      <c r="C445" s="23" t="inlineStr">
        <is>
          <t>Interest coverage ratio</t>
        </is>
      </c>
      <c r="D445" s="31" t="n">
        <v>1.72</v>
      </c>
      <c r="E445" s="31" t="n">
        <v>-2.43</v>
      </c>
      <c r="F445" s="31" t="n">
        <v>7.69</v>
      </c>
      <c r="G445" s="32" t="n">
        <v>27</v>
      </c>
    </row>
    <row r="446">
      <c r="A446" s="2" t="inlineStr">
        <is>
          <t>Construction|interest-coverage</t>
        </is>
      </c>
      <c r="B446" s="23" t="inlineStr">
        <is>
          <t>Construction</t>
        </is>
      </c>
      <c r="C446" s="23" t="inlineStr">
        <is>
          <t>Interest coverage ratio</t>
        </is>
      </c>
      <c r="D446" s="31" t="n">
        <v>1.31</v>
      </c>
      <c r="E446" s="31" t="n">
        <v>-19.49</v>
      </c>
      <c r="F446" s="31" t="n">
        <v>6.07</v>
      </c>
      <c r="G446" s="32" t="n">
        <v>31</v>
      </c>
    </row>
    <row r="447">
      <c r="A447" s="2" t="inlineStr">
        <is>
          <t>Education|interest-coverage</t>
        </is>
      </c>
      <c r="B447" s="23" t="inlineStr">
        <is>
          <t>Education</t>
        </is>
      </c>
      <c r="C447" s="23" t="inlineStr">
        <is>
          <t>Interest coverage ratio</t>
        </is>
      </c>
      <c r="D447" s="31" t="n">
        <v>5.02</v>
      </c>
      <c r="E447" s="31" t="n">
        <v>-9.44</v>
      </c>
      <c r="F447" s="31" t="n">
        <v>36.13</v>
      </c>
      <c r="G447" s="32" t="n">
        <v>18</v>
      </c>
    </row>
    <row r="448">
      <c r="A448" s="2" t="inlineStr">
        <is>
          <t>Electrical and communications equipment|interest-coverage</t>
        </is>
      </c>
      <c r="B448" s="23" t="inlineStr">
        <is>
          <t>Electrical and communications equipment</t>
        </is>
      </c>
      <c r="C448" s="23" t="inlineStr">
        <is>
          <t>Interest coverage ratio</t>
        </is>
      </c>
      <c r="D448" s="31" t="n">
        <v>-3.12</v>
      </c>
      <c r="E448" s="31" t="n">
        <v>-12.58</v>
      </c>
      <c r="F448" s="31" t="n">
        <v>4.09</v>
      </c>
      <c r="G448" s="32" t="n">
        <v>61</v>
      </c>
    </row>
    <row r="449">
      <c r="A449" s="2" t="inlineStr">
        <is>
          <t>Food, beverage and tobacco|interest-coverage</t>
        </is>
      </c>
      <c r="B449" s="23" t="inlineStr">
        <is>
          <t>Food, beverage and tobacco</t>
        </is>
      </c>
      <c r="C449" s="23" t="inlineStr">
        <is>
          <t>Interest coverage ratio</t>
        </is>
      </c>
      <c r="D449" s="31" t="n">
        <v>2.21</v>
      </c>
      <c r="E449" s="31" t="n">
        <v>-7.95</v>
      </c>
      <c r="F449" s="31" t="n">
        <v>8.92</v>
      </c>
      <c r="G449" s="32" t="n">
        <v>49</v>
      </c>
    </row>
    <row r="450">
      <c r="A450" s="2" t="inlineStr">
        <is>
          <t>General merchandise and home retail|interest-coverage</t>
        </is>
      </c>
      <c r="B450" s="23" t="inlineStr">
        <is>
          <t>General merchandise and home retail</t>
        </is>
      </c>
      <c r="C450" s="23" t="inlineStr">
        <is>
          <t>Interest coverage ratio</t>
        </is>
      </c>
      <c r="D450" s="31" t="n">
        <v>13.32</v>
      </c>
      <c r="E450" s="31" t="n">
        <v>6.27</v>
      </c>
      <c r="F450" s="31" t="n">
        <v>26.57</v>
      </c>
      <c r="G450" s="32" t="n">
        <v>16</v>
      </c>
    </row>
    <row r="451">
      <c r="A451" s="2" t="inlineStr">
        <is>
          <t>Healthcare services|interest-coverage</t>
        </is>
      </c>
      <c r="B451" s="23" t="inlineStr">
        <is>
          <t>Healthcare services</t>
        </is>
      </c>
      <c r="C451" s="23" t="inlineStr">
        <is>
          <t>Interest coverage ratio</t>
        </is>
      </c>
      <c r="D451" s="31" t="n">
        <v>-1.78</v>
      </c>
      <c r="E451" s="31" t="n">
        <v>-12.71</v>
      </c>
      <c r="F451" s="31" t="n">
        <v>4.15</v>
      </c>
      <c r="G451" s="32" t="n">
        <v>38</v>
      </c>
    </row>
    <row r="452">
      <c r="A452" s="2" t="inlineStr">
        <is>
          <t>Hotels, entertainment and leisure|interest-coverage</t>
        </is>
      </c>
      <c r="B452" s="23" t="inlineStr">
        <is>
          <t>Hotels, entertainment and leisure</t>
        </is>
      </c>
      <c r="C452" s="23" t="inlineStr">
        <is>
          <t>Interest coverage ratio</t>
        </is>
      </c>
      <c r="D452" s="31" t="n">
        <v>1.45</v>
      </c>
      <c r="E452" s="31" t="n">
        <v>-0.1</v>
      </c>
      <c r="F452" s="31" t="n">
        <v>3.85</v>
      </c>
      <c r="G452" s="32" t="n">
        <v>51</v>
      </c>
    </row>
    <row r="453">
      <c r="A453" s="2" t="inlineStr">
        <is>
          <t>Scientific and measuring instruments|interest-coverage</t>
        </is>
      </c>
      <c r="B453" s="23" t="inlineStr">
        <is>
          <t>Scientific and measuring instruments</t>
        </is>
      </c>
      <c r="C453" s="23" t="inlineStr">
        <is>
          <t>Interest coverage ratio</t>
        </is>
      </c>
      <c r="D453" s="31" t="n">
        <v>1.66</v>
      </c>
      <c r="E453" s="31" t="n">
        <v>-35.21</v>
      </c>
      <c r="F453" s="31" t="n">
        <v>9.57</v>
      </c>
      <c r="G453" s="32" t="n">
        <v>36</v>
      </c>
    </row>
    <row r="454">
      <c r="A454" s="2" t="inlineStr">
        <is>
          <t>Industrial machinery|interest-coverage</t>
        </is>
      </c>
      <c r="B454" s="23" t="inlineStr">
        <is>
          <t>Industrial machinery</t>
        </is>
      </c>
      <c r="C454" s="23" t="inlineStr">
        <is>
          <t>Interest coverage ratio</t>
        </is>
      </c>
      <c r="D454" s="31" t="n">
        <v>4.82</v>
      </c>
      <c r="E454" s="31" t="n">
        <v>-2.14</v>
      </c>
      <c r="F454" s="31" t="n">
        <v>12.86</v>
      </c>
      <c r="G454" s="32" t="n">
        <v>72</v>
      </c>
    </row>
    <row r="455">
      <c r="A455" s="2" t="inlineStr">
        <is>
          <t>Building materials and metals|interest-coverage</t>
        </is>
      </c>
      <c r="B455" s="23" t="inlineStr">
        <is>
          <t>Building materials and metals</t>
        </is>
      </c>
      <c r="C455" s="23" t="inlineStr">
        <is>
          <t>Interest coverage ratio</t>
        </is>
      </c>
      <c r="D455" s="31" t="n">
        <v>1.41</v>
      </c>
      <c r="E455" s="31" t="n">
        <v>-2.03</v>
      </c>
      <c r="F455" s="31" t="n">
        <v>10.78</v>
      </c>
      <c r="G455" s="32" t="n">
        <v>29</v>
      </c>
    </row>
    <row r="456">
      <c r="A456" s="2" t="inlineStr">
        <is>
          <t>Medical devices and supplies|interest-coverage</t>
        </is>
      </c>
      <c r="B456" s="23" t="inlineStr">
        <is>
          <t>Medical devices and supplies</t>
        </is>
      </c>
      <c r="C456" s="23" t="inlineStr">
        <is>
          <t>Interest coverage ratio</t>
        </is>
      </c>
      <c r="D456" s="31" t="n">
        <v>-5.56</v>
      </c>
      <c r="E456" s="31" t="n">
        <v>-28.44</v>
      </c>
      <c r="F456" s="31" t="n">
        <v>4.13</v>
      </c>
      <c r="G456" s="32" t="n">
        <v>95</v>
      </c>
    </row>
    <row r="457">
      <c r="A457" s="2" t="inlineStr">
        <is>
          <t>Fabricated metal products|interest-coverage</t>
        </is>
      </c>
      <c r="B457" s="23" t="inlineStr">
        <is>
          <t>Fabricated metal products</t>
        </is>
      </c>
      <c r="C457" s="23" t="inlineStr">
        <is>
          <t>Interest coverage ratio</t>
        </is>
      </c>
      <c r="D457" s="31" t="n">
        <v>2.22</v>
      </c>
      <c r="E457" s="31" t="n">
        <v>-3.22</v>
      </c>
      <c r="F457" s="31" t="n">
        <v>9.880000000000001</v>
      </c>
      <c r="G457" s="32" t="n">
        <v>34</v>
      </c>
    </row>
    <row r="458">
      <c r="A458" s="2" t="inlineStr">
        <is>
          <t>Mining|interest-coverage</t>
        </is>
      </c>
      <c r="B458" s="23" t="inlineStr">
        <is>
          <t>Mining</t>
        </is>
      </c>
      <c r="C458" s="23" t="inlineStr">
        <is>
          <t>Interest coverage ratio</t>
        </is>
      </c>
      <c r="D458" s="31" t="n">
        <v>-4.12</v>
      </c>
      <c r="E458" s="31" t="n">
        <v>-24.15</v>
      </c>
      <c r="F458" s="31" t="n">
        <v>3.57</v>
      </c>
      <c r="G458" s="32" t="n">
        <v>24</v>
      </c>
    </row>
    <row r="459">
      <c r="A459" s="2" t="inlineStr">
        <is>
          <t>Oil and gas production|interest-coverage</t>
        </is>
      </c>
      <c r="B459" s="23" t="inlineStr">
        <is>
          <t>Oil and gas production</t>
        </is>
      </c>
      <c r="C459" s="23" t="inlineStr">
        <is>
          <t>Interest coverage ratio</t>
        </is>
      </c>
      <c r="D459" s="31" t="n">
        <v>2.9</v>
      </c>
      <c r="E459" s="31" t="n">
        <v>0.82</v>
      </c>
      <c r="F459" s="31" t="n">
        <v>5.71</v>
      </c>
      <c r="G459" s="32" t="n">
        <v>39</v>
      </c>
    </row>
    <row r="460">
      <c r="A460" s="2" t="inlineStr">
        <is>
          <t>Oil and gas services|interest-coverage</t>
        </is>
      </c>
      <c r="B460" s="23" t="inlineStr">
        <is>
          <t>Oil and gas services</t>
        </is>
      </c>
      <c r="C460" s="23" t="inlineStr">
        <is>
          <t>Interest coverage ratio</t>
        </is>
      </c>
      <c r="D460" s="31" t="n">
        <v>1.02</v>
      </c>
      <c r="E460" s="31" t="n">
        <v>-0.58</v>
      </c>
      <c r="F460" s="31" t="n">
        <v>2.56</v>
      </c>
      <c r="G460" s="32" t="n">
        <v>21</v>
      </c>
    </row>
    <row r="461">
      <c r="A461" s="2" t="inlineStr">
        <is>
          <t>Other manufacturing|interest-coverage</t>
        </is>
      </c>
      <c r="B461" s="23" t="inlineStr">
        <is>
          <t>Other manufacturing</t>
        </is>
      </c>
      <c r="C461" s="23" t="inlineStr">
        <is>
          <t>Interest coverage ratio</t>
        </is>
      </c>
      <c r="D461" s="31" t="n">
        <v>0.46</v>
      </c>
      <c r="E461" s="31" t="n">
        <v>-1.71</v>
      </c>
      <c r="F461" s="31" t="n">
        <v>16.92</v>
      </c>
      <c r="G461" s="32" t="n">
        <v>23</v>
      </c>
    </row>
    <row r="462">
      <c r="A462" s="2" t="inlineStr">
        <is>
          <t>Paper, wood and furniture|interest-coverage</t>
        </is>
      </c>
      <c r="B462" s="23" t="inlineStr">
        <is>
          <t>Paper, wood and furniture</t>
        </is>
      </c>
      <c r="C462" s="23" t="inlineStr">
        <is>
          <t>Interest coverage ratio</t>
        </is>
      </c>
      <c r="D462" s="31" t="n">
        <v>2.83</v>
      </c>
      <c r="E462" s="31" t="n">
        <v>-1.3</v>
      </c>
      <c r="F462" s="31" t="n">
        <v>28.07</v>
      </c>
      <c r="G462" s="32" t="n">
        <v>30</v>
      </c>
    </row>
    <row r="463">
      <c r="A463" s="2" t="inlineStr">
        <is>
          <t>Pharmaceuticals and biotech|interest-coverage</t>
        </is>
      </c>
      <c r="B463" s="23" t="inlineStr">
        <is>
          <t>Pharmaceuticals and biotech</t>
        </is>
      </c>
      <c r="C463" s="23" t="inlineStr">
        <is>
          <t>Interest coverage ratio</t>
        </is>
      </c>
      <c r="D463" s="31" t="n">
        <v>-15.56</v>
      </c>
      <c r="E463" s="31" t="n">
        <v>-100.65</v>
      </c>
      <c r="F463" s="31" t="n">
        <v>-1.74</v>
      </c>
      <c r="G463" s="32" t="n">
        <v>226</v>
      </c>
    </row>
    <row r="464">
      <c r="A464" s="2" t="inlineStr">
        <is>
          <t>Real estate and REITs|interest-coverage</t>
        </is>
      </c>
      <c r="B464" s="23" t="inlineStr">
        <is>
          <t>Real estate and REITs</t>
        </is>
      </c>
      <c r="C464" s="23" t="inlineStr">
        <is>
          <t>Interest coverage ratio</t>
        </is>
      </c>
      <c r="D464" s="31" t="n">
        <v>1.47</v>
      </c>
      <c r="E464" s="31" t="n">
        <v>0.07000000000000001</v>
      </c>
      <c r="F464" s="31" t="n">
        <v>3.1</v>
      </c>
      <c r="G464" s="32" t="n">
        <v>88</v>
      </c>
    </row>
    <row r="465">
      <c r="A465" s="2" t="inlineStr">
        <is>
          <t>Engineering, research and consulting|interest-coverage</t>
        </is>
      </c>
      <c r="B465" s="23" t="inlineStr">
        <is>
          <t>Engineering, research and consulting</t>
        </is>
      </c>
      <c r="C465" s="23" t="inlineStr">
        <is>
          <t>Interest coverage ratio</t>
        </is>
      </c>
      <c r="D465" s="31" t="n">
        <v>0.24</v>
      </c>
      <c r="E465" s="31" t="n">
        <v>-30.88</v>
      </c>
      <c r="F465" s="31" t="n">
        <v>4.87</v>
      </c>
      <c r="G465" s="32" t="n">
        <v>33</v>
      </c>
    </row>
    <row r="466">
      <c r="A466" s="2" t="inlineStr">
        <is>
          <t>Restaurants|interest-coverage</t>
        </is>
      </c>
      <c r="B466" s="23" t="inlineStr">
        <is>
          <t>Restaurants</t>
        </is>
      </c>
      <c r="C466" s="23" t="inlineStr">
        <is>
          <t>Interest coverage ratio</t>
        </is>
      </c>
      <c r="D466" s="31" t="n">
        <v>1.77</v>
      </c>
      <c r="E466" s="31" t="n">
        <v>-5.8</v>
      </c>
      <c r="F466" s="31" t="n">
        <v>8.16</v>
      </c>
      <c r="G466" s="32" t="n">
        <v>28</v>
      </c>
    </row>
    <row r="467">
      <c r="A467" s="2" t="inlineStr">
        <is>
          <t>Semiconductors and electronic components|interest-coverage</t>
        </is>
      </c>
      <c r="B467" s="23" t="inlineStr">
        <is>
          <t>Semiconductors and electronic components</t>
        </is>
      </c>
      <c r="C467" s="23" t="inlineStr">
        <is>
          <t>Interest coverage ratio</t>
        </is>
      </c>
      <c r="D467" s="31" t="n">
        <v>2.03</v>
      </c>
      <c r="E467" s="31" t="n">
        <v>-6.03</v>
      </c>
      <c r="F467" s="31" t="n">
        <v>10.83</v>
      </c>
      <c r="G467" s="32" t="n">
        <v>74</v>
      </c>
    </row>
    <row r="468">
      <c r="A468" s="2" t="inlineStr">
        <is>
          <t>Software and IT services|interest-coverage</t>
        </is>
      </c>
      <c r="B468" s="23" t="inlineStr">
        <is>
          <t>Software and IT services</t>
        </is>
      </c>
      <c r="C468" s="23" t="inlineStr">
        <is>
          <t>Interest coverage ratio</t>
        </is>
      </c>
      <c r="D468" s="31" t="n">
        <v>-0.6899999999999999</v>
      </c>
      <c r="E468" s="31" t="n">
        <v>-19.91</v>
      </c>
      <c r="F468" s="31" t="n">
        <v>8.1</v>
      </c>
      <c r="G468" s="32" t="n">
        <v>187</v>
      </c>
    </row>
    <row r="469">
      <c r="A469" s="2" t="inlineStr">
        <is>
          <t>Online and specialty retail|interest-coverage</t>
        </is>
      </c>
      <c r="B469" s="23" t="inlineStr">
        <is>
          <t>Online and specialty retail</t>
        </is>
      </c>
      <c r="C469" s="23" t="inlineStr">
        <is>
          <t>Interest coverage ratio</t>
        </is>
      </c>
      <c r="D469" s="31" t="n">
        <v>0.97</v>
      </c>
      <c r="E469" s="31" t="n">
        <v>-5.61</v>
      </c>
      <c r="F469" s="31" t="n">
        <v>6.82</v>
      </c>
      <c r="G469" s="32" t="n">
        <v>44</v>
      </c>
    </row>
    <row r="470">
      <c r="A470" s="2" t="inlineStr">
        <is>
          <t>Telecommunications and media distribution|interest-coverage</t>
        </is>
      </c>
      <c r="B470" s="23" t="inlineStr">
        <is>
          <t>Telecommunications and media distribution</t>
        </is>
      </c>
      <c r="C470" s="23" t="inlineStr">
        <is>
          <t>Interest coverage ratio</t>
        </is>
      </c>
      <c r="D470" s="31" t="n">
        <v>0.23</v>
      </c>
      <c r="E470" s="31" t="n">
        <v>-5.23</v>
      </c>
      <c r="F470" s="31" t="n">
        <v>2.16</v>
      </c>
      <c r="G470" s="32" t="n">
        <v>38</v>
      </c>
    </row>
    <row r="471">
      <c r="A471" s="2" t="inlineStr">
        <is>
          <t>Transportation and logistics|interest-coverage</t>
        </is>
      </c>
      <c r="B471" s="23" t="inlineStr">
        <is>
          <t>Transportation and logistics</t>
        </is>
      </c>
      <c r="C471" s="23" t="inlineStr">
        <is>
          <t>Interest coverage ratio</t>
        </is>
      </c>
      <c r="D471" s="31" t="n">
        <v>2.64</v>
      </c>
      <c r="E471" s="31" t="n">
        <v>0.32</v>
      </c>
      <c r="F471" s="31" t="n">
        <v>7.47</v>
      </c>
      <c r="G471" s="32" t="n">
        <v>86</v>
      </c>
    </row>
    <row r="472">
      <c r="A472" s="2" t="inlineStr">
        <is>
          <t>Utilities and waste services|interest-coverage</t>
        </is>
      </c>
      <c r="B472" s="23" t="inlineStr">
        <is>
          <t>Utilities and waste services</t>
        </is>
      </c>
      <c r="C472" s="23" t="inlineStr">
        <is>
          <t>Interest coverage ratio</t>
        </is>
      </c>
      <c r="D472" s="31" t="n">
        <v>2.42</v>
      </c>
      <c r="E472" s="31" t="n">
        <v>1.6</v>
      </c>
      <c r="F472" s="31" t="n">
        <v>3.3</v>
      </c>
      <c r="G472" s="32" t="n">
        <v>80</v>
      </c>
    </row>
    <row r="473">
      <c r="A473" s="2" t="inlineStr">
        <is>
          <t>Motor vehicles and transport equipment|interest-coverage</t>
        </is>
      </c>
      <c r="B473" s="23" t="inlineStr">
        <is>
          <t>Motor vehicles and transport equipment</t>
        </is>
      </c>
      <c r="C473" s="23" t="inlineStr">
        <is>
          <t>Interest coverage ratio</t>
        </is>
      </c>
      <c r="D473" s="31" t="n">
        <v>3.14</v>
      </c>
      <c r="E473" s="31" t="n">
        <v>-13.08</v>
      </c>
      <c r="F473" s="31" t="n">
        <v>10.48</v>
      </c>
      <c r="G473" s="32" t="n">
        <v>41</v>
      </c>
    </row>
    <row r="474">
      <c r="A474" s="2" t="inlineStr">
        <is>
          <t>Wholesale distribution|interest-coverage</t>
        </is>
      </c>
      <c r="B474" s="23" t="inlineStr">
        <is>
          <t>Wholesale distribution</t>
        </is>
      </c>
      <c r="C474" s="23" t="inlineStr">
        <is>
          <t>Interest coverage ratio</t>
        </is>
      </c>
      <c r="D474" s="31" t="n">
        <v>2.03</v>
      </c>
      <c r="E474" s="31" t="n">
        <v>-2.85</v>
      </c>
      <c r="F474" s="31" t="n">
        <v>4.79</v>
      </c>
      <c r="G474" s="32" t="n">
        <v>55</v>
      </c>
    </row>
    <row r="475">
      <c r="A475" s="2" t="inlineStr">
        <is>
          <t>All US-listed companies|asset-turnover</t>
        </is>
      </c>
      <c r="B475" s="23" t="inlineStr">
        <is>
          <t>All US-listed companies</t>
        </is>
      </c>
      <c r="C475" s="23" t="inlineStr">
        <is>
          <t>Asset turnover</t>
        </is>
      </c>
      <c r="D475" s="31" t="n">
        <v>0.58</v>
      </c>
      <c r="E475" s="31" t="n">
        <v>0.26</v>
      </c>
      <c r="F475" s="31" t="n">
        <v>1</v>
      </c>
      <c r="G475" s="32" t="n">
        <v>3314</v>
      </c>
    </row>
    <row r="476">
      <c r="A476" s="2" t="inlineStr">
        <is>
          <t>Aerospace and defense|asset-turnover</t>
        </is>
      </c>
      <c r="B476" s="23" t="inlineStr">
        <is>
          <t>Aerospace and defense</t>
        </is>
      </c>
      <c r="C476" s="23" t="inlineStr">
        <is>
          <t>Asset turnover</t>
        </is>
      </c>
      <c r="D476" s="31" t="n">
        <v>0.52</v>
      </c>
      <c r="E476" s="31" t="n">
        <v>0.26</v>
      </c>
      <c r="F476" s="31" t="n">
        <v>0.84</v>
      </c>
      <c r="G476" s="32" t="n">
        <v>44</v>
      </c>
    </row>
    <row r="477">
      <c r="A477" s="2" t="inlineStr">
        <is>
          <t>Agriculture|asset-turnover</t>
        </is>
      </c>
      <c r="B477" s="23" t="inlineStr">
        <is>
          <t>Agriculture</t>
        </is>
      </c>
      <c r="C477" s="23" t="inlineStr">
        <is>
          <t>Asset turnover</t>
        </is>
      </c>
      <c r="D477" s="31" t="n">
        <v>0.66</v>
      </c>
      <c r="E477" s="31" t="n">
        <v>0.37</v>
      </c>
      <c r="F477" s="31" t="n">
        <v>1.12</v>
      </c>
      <c r="G477" s="32" t="n">
        <v>16</v>
      </c>
    </row>
    <row r="478">
      <c r="A478" s="2" t="inlineStr">
        <is>
          <t>Airlines and air freight|asset-turnover</t>
        </is>
      </c>
      <c r="B478" s="23" t="inlineStr">
        <is>
          <t>Airlines and air freight</t>
        </is>
      </c>
      <c r="C478" s="23" t="inlineStr">
        <is>
          <t>Asset turnover</t>
        </is>
      </c>
      <c r="D478" s="31" t="n">
        <v>0.71</v>
      </c>
      <c r="E478" s="31" t="n">
        <v>0.5600000000000001</v>
      </c>
      <c r="F478" s="31" t="n">
        <v>0.86</v>
      </c>
      <c r="G478" s="32" t="n">
        <v>19</v>
      </c>
    </row>
    <row r="479">
      <c r="A479" s="2" t="inlineStr">
        <is>
          <t>Apparel and footwear retail|asset-turnover</t>
        </is>
      </c>
      <c r="B479" s="23" t="inlineStr">
        <is>
          <t>Apparel and footwear retail</t>
        </is>
      </c>
      <c r="C479" s="23" t="inlineStr">
        <is>
          <t>Asset turnover</t>
        </is>
      </c>
      <c r="D479" s="31" t="n">
        <v>1.45</v>
      </c>
      <c r="E479" s="31" t="n">
        <v>1.31</v>
      </c>
      <c r="F479" s="31" t="n">
        <v>1.62</v>
      </c>
      <c r="G479" s="32" t="n">
        <v>23</v>
      </c>
    </row>
    <row r="480">
      <c r="A480" s="2" t="inlineStr">
        <is>
          <t>Apparel, textiles and footwear|asset-turnover</t>
        </is>
      </c>
      <c r="B480" s="23" t="inlineStr">
        <is>
          <t>Apparel, textiles and footwear</t>
        </is>
      </c>
      <c r="C480" s="23" t="inlineStr">
        <is>
          <t>Asset turnover</t>
        </is>
      </c>
      <c r="D480" s="31" t="n">
        <v>1.15</v>
      </c>
      <c r="E480" s="31" t="n">
        <v>0.97</v>
      </c>
      <c r="F480" s="31" t="n">
        <v>1.32</v>
      </c>
      <c r="G480" s="32" t="n">
        <v>35</v>
      </c>
    </row>
    <row r="481">
      <c r="A481" s="2" t="inlineStr">
        <is>
          <t>Auto dealers and gas stations|asset-turnover</t>
        </is>
      </c>
      <c r="B481" s="23" t="inlineStr">
        <is>
          <t>Auto dealers and gas stations</t>
        </is>
      </c>
      <c r="C481" s="23" t="inlineStr">
        <is>
          <t>Asset turnover</t>
        </is>
      </c>
      <c r="D481" s="31" t="n">
        <v>1.56</v>
      </c>
      <c r="E481" s="31" t="n">
        <v>0.95</v>
      </c>
      <c r="F481" s="31" t="n">
        <v>2.05</v>
      </c>
      <c r="G481" s="32" t="n">
        <v>23</v>
      </c>
    </row>
    <row r="482">
      <c r="A482" s="2" t="inlineStr">
        <is>
          <t>Business services|asset-turnover</t>
        </is>
      </c>
      <c r="B482" s="23" t="inlineStr">
        <is>
          <t>Business services</t>
        </is>
      </c>
      <c r="C482" s="23" t="inlineStr">
        <is>
          <t>Asset turnover</t>
        </is>
      </c>
      <c r="D482" s="31" t="n">
        <v>0.6899999999999999</v>
      </c>
      <c r="E482" s="31" t="n">
        <v>0.39</v>
      </c>
      <c r="F482" s="31" t="n">
        <v>1.2</v>
      </c>
      <c r="G482" s="32" t="n">
        <v>157</v>
      </c>
    </row>
    <row r="483">
      <c r="A483" s="2" t="inlineStr">
        <is>
          <t>Chemicals and personal care|asset-turnover</t>
        </is>
      </c>
      <c r="B483" s="23" t="inlineStr">
        <is>
          <t>Chemicals and personal care</t>
        </is>
      </c>
      <c r="C483" s="23" t="inlineStr">
        <is>
          <t>Asset turnover</t>
        </is>
      </c>
      <c r="D483" s="31" t="n">
        <v>0.63</v>
      </c>
      <c r="E483" s="31" t="n">
        <v>0.4</v>
      </c>
      <c r="F483" s="31" t="n">
        <v>0.89</v>
      </c>
      <c r="G483" s="32" t="n">
        <v>95</v>
      </c>
    </row>
    <row r="484">
      <c r="A484" s="2" t="inlineStr">
        <is>
          <t>Computers and hardware|asset-turnover</t>
        </is>
      </c>
      <c r="B484" s="23" t="inlineStr">
        <is>
          <t>Computers and hardware</t>
        </is>
      </c>
      <c r="C484" s="23" t="inlineStr">
        <is>
          <t>Asset turnover</t>
        </is>
      </c>
      <c r="D484" s="31" t="n">
        <v>0.67</v>
      </c>
      <c r="E484" s="31" t="n">
        <v>0.51</v>
      </c>
      <c r="F484" s="31" t="n">
        <v>1.06</v>
      </c>
      <c r="G484" s="32" t="n">
        <v>49</v>
      </c>
    </row>
    <row r="485">
      <c r="A485" s="2" t="inlineStr">
        <is>
          <t>Construction|asset-turnover</t>
        </is>
      </c>
      <c r="B485" s="23" t="inlineStr">
        <is>
          <t>Construction</t>
        </is>
      </c>
      <c r="C485" s="23" t="inlineStr">
        <is>
          <t>Asset turnover</t>
        </is>
      </c>
      <c r="D485" s="31" t="n">
        <v>1.18</v>
      </c>
      <c r="E485" s="31" t="n">
        <v>0.92</v>
      </c>
      <c r="F485" s="31" t="n">
        <v>1.65</v>
      </c>
      <c r="G485" s="32" t="n">
        <v>50</v>
      </c>
    </row>
    <row r="486">
      <c r="A486" s="2" t="inlineStr">
        <is>
          <t>Personal and repair services|asset-turnover</t>
        </is>
      </c>
      <c r="B486" s="23" t="inlineStr">
        <is>
          <t>Personal and repair services</t>
        </is>
      </c>
      <c r="C486" s="23" t="inlineStr">
        <is>
          <t>Asset turnover</t>
        </is>
      </c>
      <c r="D486" s="31" t="n">
        <v>0.74</v>
      </c>
      <c r="E486" s="31" t="n">
        <v>0.38</v>
      </c>
      <c r="F486" s="31" t="n">
        <v>1.29</v>
      </c>
      <c r="G486" s="32" t="n">
        <v>23</v>
      </c>
    </row>
    <row r="487">
      <c r="A487" s="2" t="inlineStr">
        <is>
          <t>Education|asset-turnover</t>
        </is>
      </c>
      <c r="B487" s="23" t="inlineStr">
        <is>
          <t>Education</t>
        </is>
      </c>
      <c r="C487" s="23" t="inlineStr">
        <is>
          <t>Asset turnover</t>
        </is>
      </c>
      <c r="D487" s="31" t="n">
        <v>0.84</v>
      </c>
      <c r="E487" s="31" t="n">
        <v>0.6</v>
      </c>
      <c r="F487" s="31" t="n">
        <v>1.11</v>
      </c>
      <c r="G487" s="32" t="n">
        <v>31</v>
      </c>
    </row>
    <row r="488">
      <c r="A488" s="2" t="inlineStr">
        <is>
          <t>Electrical and communications equipment|asset-turnover</t>
        </is>
      </c>
      <c r="B488" s="23" t="inlineStr">
        <is>
          <t>Electrical and communications equipment</t>
        </is>
      </c>
      <c r="C488" s="23" t="inlineStr">
        <is>
          <t>Asset turnover</t>
        </is>
      </c>
      <c r="D488" s="31" t="n">
        <v>0.65</v>
      </c>
      <c r="E488" s="31" t="n">
        <v>0.35</v>
      </c>
      <c r="F488" s="31" t="n">
        <v>1.01</v>
      </c>
      <c r="G488" s="32" t="n">
        <v>110</v>
      </c>
    </row>
    <row r="489">
      <c r="A489" s="2" t="inlineStr">
        <is>
          <t>Food, beverage and tobacco|asset-turnover</t>
        </is>
      </c>
      <c r="B489" s="23" t="inlineStr">
        <is>
          <t>Food, beverage and tobacco</t>
        </is>
      </c>
      <c r="C489" s="23" t="inlineStr">
        <is>
          <t>Asset turnover</t>
        </is>
      </c>
      <c r="D489" s="31" t="n">
        <v>0.73</v>
      </c>
      <c r="E489" s="31" t="n">
        <v>0.52</v>
      </c>
      <c r="F489" s="31" t="n">
        <v>1.48</v>
      </c>
      <c r="G489" s="32" t="n">
        <v>78</v>
      </c>
    </row>
    <row r="490">
      <c r="A490" s="2" t="inlineStr">
        <is>
          <t>General merchandise and home retail|asset-turnover</t>
        </is>
      </c>
      <c r="B490" s="23" t="inlineStr">
        <is>
          <t>General merchandise and home retail</t>
        </is>
      </c>
      <c r="C490" s="23" t="inlineStr">
        <is>
          <t>Asset turnover</t>
        </is>
      </c>
      <c r="D490" s="31" t="n">
        <v>1.39</v>
      </c>
      <c r="E490" s="31" t="n">
        <v>1.04</v>
      </c>
      <c r="F490" s="31" t="n">
        <v>1.73</v>
      </c>
      <c r="G490" s="32" t="n">
        <v>31</v>
      </c>
    </row>
    <row r="491">
      <c r="A491" s="2" t="inlineStr">
        <is>
          <t>Healthcare services|asset-turnover</t>
        </is>
      </c>
      <c r="B491" s="23" t="inlineStr">
        <is>
          <t>Healthcare services</t>
        </is>
      </c>
      <c r="C491" s="23" t="inlineStr">
        <is>
          <t>Asset turnover</t>
        </is>
      </c>
      <c r="D491" s="31" t="n">
        <v>0.8</v>
      </c>
      <c r="E491" s="31" t="n">
        <v>0.53</v>
      </c>
      <c r="F491" s="31" t="n">
        <v>1.18</v>
      </c>
      <c r="G491" s="32" t="n">
        <v>72</v>
      </c>
    </row>
    <row r="492">
      <c r="A492" s="2" t="inlineStr">
        <is>
          <t>Hotels, entertainment and leisure|asset-turnover</t>
        </is>
      </c>
      <c r="B492" s="23" t="inlineStr">
        <is>
          <t>Hotels, entertainment and leisure</t>
        </is>
      </c>
      <c r="C492" s="23" t="inlineStr">
        <is>
          <t>Asset turnover</t>
        </is>
      </c>
      <c r="D492" s="31" t="n">
        <v>0.5</v>
      </c>
      <c r="E492" s="31" t="n">
        <v>0.35</v>
      </c>
      <c r="F492" s="31" t="n">
        <v>0.7</v>
      </c>
      <c r="G492" s="32" t="n">
        <v>78</v>
      </c>
    </row>
    <row r="493">
      <c r="A493" s="2" t="inlineStr">
        <is>
          <t>Scientific and measuring instruments|asset-turnover</t>
        </is>
      </c>
      <c r="B493" s="23" t="inlineStr">
        <is>
          <t>Scientific and measuring instruments</t>
        </is>
      </c>
      <c r="C493" s="23" t="inlineStr">
        <is>
          <t>Asset turnover</t>
        </is>
      </c>
      <c r="D493" s="31" t="n">
        <v>0.51</v>
      </c>
      <c r="E493" s="31" t="n">
        <v>0.34</v>
      </c>
      <c r="F493" s="31" t="n">
        <v>0.76</v>
      </c>
      <c r="G493" s="32" t="n">
        <v>66</v>
      </c>
    </row>
    <row r="494">
      <c r="A494" s="2" t="inlineStr">
        <is>
          <t>Industrial machinery|asset-turnover</t>
        </is>
      </c>
      <c r="B494" s="23" t="inlineStr">
        <is>
          <t>Industrial machinery</t>
        </is>
      </c>
      <c r="C494" s="23" t="inlineStr">
        <is>
          <t>Asset turnover</t>
        </is>
      </c>
      <c r="D494" s="31" t="n">
        <v>0.7</v>
      </c>
      <c r="E494" s="31" t="n">
        <v>0.52</v>
      </c>
      <c r="F494" s="31" t="n">
        <v>0.95</v>
      </c>
      <c r="G494" s="32" t="n">
        <v>110</v>
      </c>
    </row>
    <row r="495">
      <c r="A495" s="2" t="inlineStr">
        <is>
          <t>Building materials and metals|asset-turnover</t>
        </is>
      </c>
      <c r="B495" s="23" t="inlineStr">
        <is>
          <t>Building materials and metals</t>
        </is>
      </c>
      <c r="C495" s="23" t="inlineStr">
        <is>
          <t>Asset turnover</t>
        </is>
      </c>
      <c r="D495" s="31" t="n">
        <v>0.9</v>
      </c>
      <c r="E495" s="31" t="n">
        <v>0.76</v>
      </c>
      <c r="F495" s="31" t="n">
        <v>1.16</v>
      </c>
      <c r="G495" s="32" t="n">
        <v>41</v>
      </c>
    </row>
    <row r="496">
      <c r="A496" s="2" t="inlineStr">
        <is>
          <t>Medical devices and supplies|asset-turnover</t>
        </is>
      </c>
      <c r="B496" s="23" t="inlineStr">
        <is>
          <t>Medical devices and supplies</t>
        </is>
      </c>
      <c r="C496" s="23" t="inlineStr">
        <is>
          <t>Asset turnover</t>
        </is>
      </c>
      <c r="D496" s="31" t="n">
        <v>0.58</v>
      </c>
      <c r="E496" s="31" t="n">
        <v>0.31</v>
      </c>
      <c r="F496" s="31" t="n">
        <v>0.89</v>
      </c>
      <c r="G496" s="32" t="n">
        <v>163</v>
      </c>
    </row>
    <row r="497">
      <c r="A497" s="2" t="inlineStr">
        <is>
          <t>Fabricated metal products|asset-turnover</t>
        </is>
      </c>
      <c r="B497" s="23" t="inlineStr">
        <is>
          <t>Fabricated metal products</t>
        </is>
      </c>
      <c r="C497" s="23" t="inlineStr">
        <is>
          <t>Asset turnover</t>
        </is>
      </c>
      <c r="D497" s="31" t="n">
        <v>0.8100000000000001</v>
      </c>
      <c r="E497" s="31" t="n">
        <v>0.62</v>
      </c>
      <c r="F497" s="31" t="n">
        <v>1.06</v>
      </c>
      <c r="G497" s="32" t="n">
        <v>48</v>
      </c>
    </row>
    <row r="498">
      <c r="A498" s="2" t="inlineStr">
        <is>
          <t>Mining|asset-turnover</t>
        </is>
      </c>
      <c r="B498" s="23" t="inlineStr">
        <is>
          <t>Mining</t>
        </is>
      </c>
      <c r="C498" s="23" t="inlineStr">
        <is>
          <t>Asset turnover</t>
        </is>
      </c>
      <c r="D498" s="31" t="n">
        <v>0.37</v>
      </c>
      <c r="E498" s="31" t="n">
        <v>0.05</v>
      </c>
      <c r="F498" s="31" t="n">
        <v>0.6</v>
      </c>
      <c r="G498" s="32" t="n">
        <v>40</v>
      </c>
    </row>
    <row r="499">
      <c r="A499" s="2" t="inlineStr">
        <is>
          <t>Oil and gas production|asset-turnover</t>
        </is>
      </c>
      <c r="B499" s="23" t="inlineStr">
        <is>
          <t>Oil and gas production</t>
        </is>
      </c>
      <c r="C499" s="23" t="inlineStr">
        <is>
          <t>Asset turnover</t>
        </is>
      </c>
      <c r="D499" s="31" t="n">
        <v>0.34</v>
      </c>
      <c r="E499" s="31" t="n">
        <v>0.25</v>
      </c>
      <c r="F499" s="31" t="n">
        <v>0.44</v>
      </c>
      <c r="G499" s="32" t="n">
        <v>68</v>
      </c>
    </row>
    <row r="500">
      <c r="A500" s="2" t="inlineStr">
        <is>
          <t>Oil and gas services|asset-turnover</t>
        </is>
      </c>
      <c r="B500" s="23" t="inlineStr">
        <is>
          <t>Oil and gas services</t>
        </is>
      </c>
      <c r="C500" s="23" t="inlineStr">
        <is>
          <t>Asset turnover</t>
        </is>
      </c>
      <c r="D500" s="31" t="n">
        <v>0.6899999999999999</v>
      </c>
      <c r="E500" s="31" t="n">
        <v>0.35</v>
      </c>
      <c r="F500" s="31" t="n">
        <v>1.04</v>
      </c>
      <c r="G500" s="32" t="n">
        <v>28</v>
      </c>
    </row>
    <row r="501">
      <c r="A501" s="2" t="inlineStr">
        <is>
          <t>Other manufacturing|asset-turnover</t>
        </is>
      </c>
      <c r="B501" s="23" t="inlineStr">
        <is>
          <t>Other manufacturing</t>
        </is>
      </c>
      <c r="C501" s="23" t="inlineStr">
        <is>
          <t>Asset turnover</t>
        </is>
      </c>
      <c r="D501" s="31" t="n">
        <v>0.9</v>
      </c>
      <c r="E501" s="31" t="n">
        <v>0.61</v>
      </c>
      <c r="F501" s="31" t="n">
        <v>1.25</v>
      </c>
      <c r="G501" s="32" t="n">
        <v>33</v>
      </c>
    </row>
    <row r="502">
      <c r="A502" s="2" t="inlineStr">
        <is>
          <t>Paper, wood and furniture|asset-turnover</t>
        </is>
      </c>
      <c r="B502" s="23" t="inlineStr">
        <is>
          <t>Paper, wood and furniture</t>
        </is>
      </c>
      <c r="C502" s="23" t="inlineStr">
        <is>
          <t>Asset turnover</t>
        </is>
      </c>
      <c r="D502" s="31" t="n">
        <v>0.88</v>
      </c>
      <c r="E502" s="31" t="n">
        <v>0.75</v>
      </c>
      <c r="F502" s="31" t="n">
        <v>1.04</v>
      </c>
      <c r="G502" s="32" t="n">
        <v>39</v>
      </c>
    </row>
    <row r="503">
      <c r="A503" s="2" t="inlineStr">
        <is>
          <t>Pharmaceuticals and biotech|asset-turnover</t>
        </is>
      </c>
      <c r="B503" s="23" t="inlineStr">
        <is>
          <t>Pharmaceuticals and biotech</t>
        </is>
      </c>
      <c r="C503" s="23" t="inlineStr">
        <is>
          <t>Asset turnover</t>
        </is>
      </c>
      <c r="D503" s="31" t="n">
        <v>0.16</v>
      </c>
      <c r="E503" s="31" t="n">
        <v>0.02</v>
      </c>
      <c r="F503" s="31" t="n">
        <v>0.5</v>
      </c>
      <c r="G503" s="32" t="n">
        <v>383</v>
      </c>
    </row>
    <row r="504">
      <c r="A504" s="2" t="inlineStr">
        <is>
          <t>Printing and publishing|asset-turnover</t>
        </is>
      </c>
      <c r="B504" s="23" t="inlineStr">
        <is>
          <t>Printing and publishing</t>
        </is>
      </c>
      <c r="C504" s="23" t="inlineStr">
        <is>
          <t>Asset turnover</t>
        </is>
      </c>
      <c r="D504" s="31" t="n">
        <v>0.85</v>
      </c>
      <c r="E504" s="31" t="n">
        <v>0.67</v>
      </c>
      <c r="F504" s="31" t="n">
        <v>1.25</v>
      </c>
      <c r="G504" s="32" t="n">
        <v>16</v>
      </c>
    </row>
    <row r="505">
      <c r="A505" s="2" t="inlineStr">
        <is>
          <t>Real estate and REITs|asset-turnover</t>
        </is>
      </c>
      <c r="B505" s="23" t="inlineStr">
        <is>
          <t>Real estate and REITs</t>
        </is>
      </c>
      <c r="C505" s="23" t="inlineStr">
        <is>
          <t>Asset turnover</t>
        </is>
      </c>
      <c r="D505" s="31" t="n">
        <v>0.14</v>
      </c>
      <c r="E505" s="31" t="n">
        <v>0.09</v>
      </c>
      <c r="F505" s="31" t="n">
        <v>0.27</v>
      </c>
      <c r="G505" s="32" t="n">
        <v>214</v>
      </c>
    </row>
    <row r="506">
      <c r="A506" s="2" t="inlineStr">
        <is>
          <t>Engineering, research and consulting|asset-turnover</t>
        </is>
      </c>
      <c r="B506" s="23" t="inlineStr">
        <is>
          <t>Engineering, research and consulting</t>
        </is>
      </c>
      <c r="C506" s="23" t="inlineStr">
        <is>
          <t>Asset turnover</t>
        </is>
      </c>
      <c r="D506" s="31" t="n">
        <v>0.86</v>
      </c>
      <c r="E506" s="31" t="n">
        <v>0.51</v>
      </c>
      <c r="F506" s="31" t="n">
        <v>1.18</v>
      </c>
      <c r="G506" s="32" t="n">
        <v>54</v>
      </c>
    </row>
    <row r="507">
      <c r="A507" s="2" t="inlineStr">
        <is>
          <t>Restaurants|asset-turnover</t>
        </is>
      </c>
      <c r="B507" s="23" t="inlineStr">
        <is>
          <t>Restaurants</t>
        </is>
      </c>
      <c r="C507" s="23" t="inlineStr">
        <is>
          <t>Asset turnover</t>
        </is>
      </c>
      <c r="D507" s="31" t="n">
        <v>1.02</v>
      </c>
      <c r="E507" s="31" t="n">
        <v>0.68</v>
      </c>
      <c r="F507" s="31" t="n">
        <v>1.4</v>
      </c>
      <c r="G507" s="32" t="n">
        <v>47</v>
      </c>
    </row>
    <row r="508">
      <c r="A508" s="2" t="inlineStr">
        <is>
          <t>Semiconductors and electronic components|asset-turnover</t>
        </is>
      </c>
      <c r="B508" s="23" t="inlineStr">
        <is>
          <t>Semiconductors and electronic components</t>
        </is>
      </c>
      <c r="C508" s="23" t="inlineStr">
        <is>
          <t>Asset turnover</t>
        </is>
      </c>
      <c r="D508" s="31" t="n">
        <v>0.55</v>
      </c>
      <c r="E508" s="31" t="n">
        <v>0.38</v>
      </c>
      <c r="F508" s="31" t="n">
        <v>0.78</v>
      </c>
      <c r="G508" s="32" t="n">
        <v>120</v>
      </c>
    </row>
    <row r="509">
      <c r="A509" s="2" t="inlineStr">
        <is>
          <t>Software and IT services|asset-turnover</t>
        </is>
      </c>
      <c r="B509" s="23" t="inlineStr">
        <is>
          <t>Software and IT services</t>
        </is>
      </c>
      <c r="C509" s="23" t="inlineStr">
        <is>
          <t>Asset turnover</t>
        </is>
      </c>
      <c r="D509" s="31" t="n">
        <v>0.58</v>
      </c>
      <c r="E509" s="31" t="n">
        <v>0.38</v>
      </c>
      <c r="F509" s="31" t="n">
        <v>0.82</v>
      </c>
      <c r="G509" s="32" t="n">
        <v>368</v>
      </c>
    </row>
    <row r="510">
      <c r="A510" s="2" t="inlineStr">
        <is>
          <t>Online and specialty retail|asset-turnover</t>
        </is>
      </c>
      <c r="B510" s="23" t="inlineStr">
        <is>
          <t>Online and specialty retail</t>
        </is>
      </c>
      <c r="C510" s="23" t="inlineStr">
        <is>
          <t>Asset turnover</t>
        </is>
      </c>
      <c r="D510" s="31" t="n">
        <v>1.55</v>
      </c>
      <c r="E510" s="31" t="n">
        <v>1.16</v>
      </c>
      <c r="F510" s="31" t="n">
        <v>2.63</v>
      </c>
      <c r="G510" s="32" t="n">
        <v>64</v>
      </c>
    </row>
    <row r="511">
      <c r="A511" s="2" t="inlineStr">
        <is>
          <t>Telecommunications and media distribution|asset-turnover</t>
        </is>
      </c>
      <c r="B511" s="23" t="inlineStr">
        <is>
          <t>Telecommunications and media distribution</t>
        </is>
      </c>
      <c r="C511" s="23" t="inlineStr">
        <is>
          <t>Asset turnover</t>
        </is>
      </c>
      <c r="D511" s="31" t="n">
        <v>0.42</v>
      </c>
      <c r="E511" s="31" t="n">
        <v>0.3</v>
      </c>
      <c r="F511" s="31" t="n">
        <v>0.74</v>
      </c>
      <c r="G511" s="32" t="n">
        <v>64</v>
      </c>
    </row>
    <row r="512">
      <c r="A512" s="2" t="inlineStr">
        <is>
          <t>Transportation and logistics|asset-turnover</t>
        </is>
      </c>
      <c r="B512" s="23" t="inlineStr">
        <is>
          <t>Transportation and logistics</t>
        </is>
      </c>
      <c r="C512" s="23" t="inlineStr">
        <is>
          <t>Asset turnover</t>
        </is>
      </c>
      <c r="D512" s="31" t="n">
        <v>0.42</v>
      </c>
      <c r="E512" s="31" t="n">
        <v>0.24</v>
      </c>
      <c r="F512" s="31" t="n">
        <v>1</v>
      </c>
      <c r="G512" s="32" t="n">
        <v>103</v>
      </c>
    </row>
    <row r="513">
      <c r="A513" s="2" t="inlineStr">
        <is>
          <t>Utilities and waste services|asset-turnover</t>
        </is>
      </c>
      <c r="B513" s="23" t="inlineStr">
        <is>
          <t>Utilities and waste services</t>
        </is>
      </c>
      <c r="C513" s="23" t="inlineStr">
        <is>
          <t>Asset turnover</t>
        </is>
      </c>
      <c r="D513" s="31" t="n">
        <v>0.22</v>
      </c>
      <c r="E513" s="31" t="n">
        <v>0.17</v>
      </c>
      <c r="F513" s="31" t="n">
        <v>0.37</v>
      </c>
      <c r="G513" s="32" t="n">
        <v>103</v>
      </c>
    </row>
    <row r="514">
      <c r="A514" s="2" t="inlineStr">
        <is>
          <t>Motor vehicles and transport equipment|asset-turnover</t>
        </is>
      </c>
      <c r="B514" s="23" t="inlineStr">
        <is>
          <t>Motor vehicles and transport equipment</t>
        </is>
      </c>
      <c r="C514" s="23" t="inlineStr">
        <is>
          <t>Asset turnover</t>
        </is>
      </c>
      <c r="D514" s="31" t="n">
        <v>0.88</v>
      </c>
      <c r="E514" s="31" t="n">
        <v>0.51</v>
      </c>
      <c r="F514" s="31" t="n">
        <v>1.3</v>
      </c>
      <c r="G514" s="32" t="n">
        <v>76</v>
      </c>
    </row>
    <row r="515">
      <c r="A515" s="2" t="inlineStr">
        <is>
          <t>Wholesale distribution|asset-turnover</t>
        </is>
      </c>
      <c r="B515" s="23" t="inlineStr">
        <is>
          <t>Wholesale distribution</t>
        </is>
      </c>
      <c r="C515" s="23" t="inlineStr">
        <is>
          <t>Asset turnover</t>
        </is>
      </c>
      <c r="D515" s="31" t="n">
        <v>1.33</v>
      </c>
      <c r="E515" s="31" t="n">
        <v>0.78</v>
      </c>
      <c r="F515" s="31" t="n">
        <v>2.08</v>
      </c>
      <c r="G515" s="32" t="n">
        <v>95</v>
      </c>
    </row>
    <row r="516">
      <c r="A516" s="2" t="inlineStr">
        <is>
          <t>All US-listed companies|inventory-turnover</t>
        </is>
      </c>
      <c r="B516" s="23" t="inlineStr">
        <is>
          <t>All US-listed companies</t>
        </is>
      </c>
      <c r="C516" s="23" t="inlineStr">
        <is>
          <t>Inventory turnover</t>
        </is>
      </c>
      <c r="D516" s="31" t="n">
        <v>4.02</v>
      </c>
      <c r="E516" s="31" t="n">
        <v>2.31</v>
      </c>
      <c r="F516" s="31" t="n">
        <v>7.94</v>
      </c>
      <c r="G516" s="32" t="n">
        <v>1624</v>
      </c>
    </row>
    <row r="517">
      <c r="A517" s="2" t="inlineStr">
        <is>
          <t>Aerospace and defense|inventory-turnover</t>
        </is>
      </c>
      <c r="B517" s="23" t="inlineStr">
        <is>
          <t>Aerospace and defense</t>
        </is>
      </c>
      <c r="C517" s="23" t="inlineStr">
        <is>
          <t>Inventory turnover</t>
        </is>
      </c>
      <c r="D517" s="31" t="n">
        <v>3.25</v>
      </c>
      <c r="E517" s="31" t="n">
        <v>2.05</v>
      </c>
      <c r="F517" s="31" t="n">
        <v>7.52</v>
      </c>
      <c r="G517" s="32" t="n">
        <v>30</v>
      </c>
    </row>
    <row r="518">
      <c r="A518" s="2" t="inlineStr">
        <is>
          <t>Apparel and footwear retail|inventory-turnover</t>
        </is>
      </c>
      <c r="B518" s="23" t="inlineStr">
        <is>
          <t>Apparel and footwear retail</t>
        </is>
      </c>
      <c r="C518" s="23" t="inlineStr">
        <is>
          <t>Inventory turnover</t>
        </is>
      </c>
      <c r="D518" s="31" t="n">
        <v>4.09</v>
      </c>
      <c r="E518" s="31" t="n">
        <v>2.45</v>
      </c>
      <c r="F518" s="31" t="n">
        <v>5.22</v>
      </c>
      <c r="G518" s="32" t="n">
        <v>18</v>
      </c>
    </row>
    <row r="519">
      <c r="A519" s="2" t="inlineStr">
        <is>
          <t>Apparel, textiles and footwear|inventory-turnover</t>
        </is>
      </c>
      <c r="B519" s="23" t="inlineStr">
        <is>
          <t>Apparel, textiles and footwear</t>
        </is>
      </c>
      <c r="C519" s="23" t="inlineStr">
        <is>
          <t>Inventory turnover</t>
        </is>
      </c>
      <c r="D519" s="31" t="n">
        <v>3.17</v>
      </c>
      <c r="E519" s="31" t="n">
        <v>2.22</v>
      </c>
      <c r="F519" s="31" t="n">
        <v>4.01</v>
      </c>
      <c r="G519" s="32" t="n">
        <v>31</v>
      </c>
    </row>
    <row r="520">
      <c r="A520" s="2" t="inlineStr">
        <is>
          <t>Auto dealers and gas stations|inventory-turnover</t>
        </is>
      </c>
      <c r="B520" s="23" t="inlineStr">
        <is>
          <t>Auto dealers and gas stations</t>
        </is>
      </c>
      <c r="C520" s="23" t="inlineStr">
        <is>
          <t>Inventory turnover</t>
        </is>
      </c>
      <c r="D520" s="31" t="n">
        <v>5.42</v>
      </c>
      <c r="E520" s="31" t="n">
        <v>2.33</v>
      </c>
      <c r="F520" s="31" t="n">
        <v>6.79</v>
      </c>
      <c r="G520" s="32" t="n">
        <v>17</v>
      </c>
    </row>
    <row r="521">
      <c r="A521" s="2" t="inlineStr">
        <is>
          <t>Business services|inventory-turnover</t>
        </is>
      </c>
      <c r="B521" s="23" t="inlineStr">
        <is>
          <t>Business services</t>
        </is>
      </c>
      <c r="C521" s="23" t="inlineStr">
        <is>
          <t>Inventory turnover</t>
        </is>
      </c>
      <c r="D521" s="31" t="n">
        <v>15.4</v>
      </c>
      <c r="E521" s="31" t="n">
        <v>7.71</v>
      </c>
      <c r="F521" s="31" t="n">
        <v>43.17</v>
      </c>
      <c r="G521" s="32" t="n">
        <v>25</v>
      </c>
    </row>
    <row r="522">
      <c r="A522" s="2" t="inlineStr">
        <is>
          <t>Chemicals and personal care|inventory-turnover</t>
        </is>
      </c>
      <c r="B522" s="23" t="inlineStr">
        <is>
          <t>Chemicals and personal care</t>
        </is>
      </c>
      <c r="C522" s="23" t="inlineStr">
        <is>
          <t>Inventory turnover</t>
        </is>
      </c>
      <c r="D522" s="31" t="n">
        <v>4.14</v>
      </c>
      <c r="E522" s="31" t="n">
        <v>2.69</v>
      </c>
      <c r="F522" s="31" t="n">
        <v>6.04</v>
      </c>
      <c r="G522" s="32" t="n">
        <v>84</v>
      </c>
    </row>
    <row r="523">
      <c r="A523" s="2" t="inlineStr">
        <is>
          <t>Computers and hardware|inventory-turnover</t>
        </is>
      </c>
      <c r="B523" s="23" t="inlineStr">
        <is>
          <t>Computers and hardware</t>
        </is>
      </c>
      <c r="C523" s="23" t="inlineStr">
        <is>
          <t>Inventory turnover</t>
        </is>
      </c>
      <c r="D523" s="31" t="n">
        <v>4.63</v>
      </c>
      <c r="E523" s="31" t="n">
        <v>2.72</v>
      </c>
      <c r="F523" s="31" t="n">
        <v>9.380000000000001</v>
      </c>
      <c r="G523" s="32" t="n">
        <v>38</v>
      </c>
    </row>
    <row r="524">
      <c r="A524" s="2" t="inlineStr">
        <is>
          <t>Construction|inventory-turnover</t>
        </is>
      </c>
      <c r="B524" s="23" t="inlineStr">
        <is>
          <t>Construction</t>
        </is>
      </c>
      <c r="C524" s="23" t="inlineStr">
        <is>
          <t>Inventory turnover</t>
        </is>
      </c>
      <c r="D524" s="31" t="n">
        <v>34.52</v>
      </c>
      <c r="E524" s="31" t="n">
        <v>17.67</v>
      </c>
      <c r="F524" s="31" t="n">
        <v>97.26000000000001</v>
      </c>
      <c r="G524" s="32" t="n">
        <v>18</v>
      </c>
    </row>
    <row r="525">
      <c r="A525" s="2" t="inlineStr">
        <is>
          <t>Electrical and communications equipment|inventory-turnover</t>
        </is>
      </c>
      <c r="B525" s="23" t="inlineStr">
        <is>
          <t>Electrical and communications equipment</t>
        </is>
      </c>
      <c r="C525" s="23" t="inlineStr">
        <is>
          <t>Inventory turnover</t>
        </is>
      </c>
      <c r="D525" s="31" t="n">
        <v>3.04</v>
      </c>
      <c r="E525" s="31" t="n">
        <v>2.16</v>
      </c>
      <c r="F525" s="31" t="n">
        <v>4.63</v>
      </c>
      <c r="G525" s="32" t="n">
        <v>93</v>
      </c>
    </row>
    <row r="526">
      <c r="A526" s="2" t="inlineStr">
        <is>
          <t>Food, beverage and tobacco|inventory-turnover</t>
        </is>
      </c>
      <c r="B526" s="23" t="inlineStr">
        <is>
          <t>Food, beverage and tobacco</t>
        </is>
      </c>
      <c r="C526" s="23" t="inlineStr">
        <is>
          <t>Inventory turnover</t>
        </is>
      </c>
      <c r="D526" s="31" t="n">
        <v>5.41</v>
      </c>
      <c r="E526" s="31" t="n">
        <v>4.02</v>
      </c>
      <c r="F526" s="31" t="n">
        <v>8.44</v>
      </c>
      <c r="G526" s="32" t="n">
        <v>73</v>
      </c>
    </row>
    <row r="527">
      <c r="A527" s="2" t="inlineStr">
        <is>
          <t>General merchandise and home retail|inventory-turnover</t>
        </is>
      </c>
      <c r="B527" s="23" t="inlineStr">
        <is>
          <t>General merchandise and home retail</t>
        </is>
      </c>
      <c r="C527" s="23" t="inlineStr">
        <is>
          <t>Inventory turnover</t>
        </is>
      </c>
      <c r="D527" s="31" t="n">
        <v>4.05</v>
      </c>
      <c r="E527" s="31" t="n">
        <v>2.83</v>
      </c>
      <c r="F527" s="31" t="n">
        <v>6.15</v>
      </c>
      <c r="G527" s="32" t="n">
        <v>27</v>
      </c>
    </row>
    <row r="528">
      <c r="A528" s="2" t="inlineStr">
        <is>
          <t>Healthcare services|inventory-turnover</t>
        </is>
      </c>
      <c r="B528" s="23" t="inlineStr">
        <is>
          <t>Healthcare services</t>
        </is>
      </c>
      <c r="C528" s="23" t="inlineStr">
        <is>
          <t>Inventory turnover</t>
        </is>
      </c>
      <c r="D528" s="31" t="n">
        <v>12.49</v>
      </c>
      <c r="E528" s="31" t="n">
        <v>8.31</v>
      </c>
      <c r="F528" s="31" t="n">
        <v>21.94</v>
      </c>
      <c r="G528" s="32" t="n">
        <v>24</v>
      </c>
    </row>
    <row r="529">
      <c r="A529" s="2" t="inlineStr">
        <is>
          <t>Scientific and measuring instruments|inventory-turnover</t>
        </is>
      </c>
      <c r="B529" s="23" t="inlineStr">
        <is>
          <t>Scientific and measuring instruments</t>
        </is>
      </c>
      <c r="C529" s="23" t="inlineStr">
        <is>
          <t>Inventory turnover</t>
        </is>
      </c>
      <c r="D529" s="31" t="n">
        <v>2.52</v>
      </c>
      <c r="E529" s="31" t="n">
        <v>1.88</v>
      </c>
      <c r="F529" s="31" t="n">
        <v>4.01</v>
      </c>
      <c r="G529" s="32" t="n">
        <v>54</v>
      </c>
    </row>
    <row r="530">
      <c r="A530" s="2" t="inlineStr">
        <is>
          <t>Industrial machinery|inventory-turnover</t>
        </is>
      </c>
      <c r="B530" s="23" t="inlineStr">
        <is>
          <t>Industrial machinery</t>
        </is>
      </c>
      <c r="C530" s="23" t="inlineStr">
        <is>
          <t>Inventory turnover</t>
        </is>
      </c>
      <c r="D530" s="31" t="n">
        <v>3.34</v>
      </c>
      <c r="E530" s="31" t="n">
        <v>2.6</v>
      </c>
      <c r="F530" s="31" t="n">
        <v>4.26</v>
      </c>
      <c r="G530" s="32" t="n">
        <v>96</v>
      </c>
    </row>
    <row r="531">
      <c r="A531" s="2" t="inlineStr">
        <is>
          <t>Building materials and metals|inventory-turnover</t>
        </is>
      </c>
      <c r="B531" s="23" t="inlineStr">
        <is>
          <t>Building materials and metals</t>
        </is>
      </c>
      <c r="C531" s="23" t="inlineStr">
        <is>
          <t>Inventory turnover</t>
        </is>
      </c>
      <c r="D531" s="31" t="n">
        <v>4.69</v>
      </c>
      <c r="E531" s="31" t="n">
        <v>4.13</v>
      </c>
      <c r="F531" s="31" t="n">
        <v>5.7</v>
      </c>
      <c r="G531" s="32" t="n">
        <v>34</v>
      </c>
    </row>
    <row r="532">
      <c r="A532" s="2" t="inlineStr">
        <is>
          <t>Medical devices and supplies|inventory-turnover</t>
        </is>
      </c>
      <c r="B532" s="23" t="inlineStr">
        <is>
          <t>Medical devices and supplies</t>
        </is>
      </c>
      <c r="C532" s="23" t="inlineStr">
        <is>
          <t>Inventory turnover</t>
        </is>
      </c>
      <c r="D532" s="31" t="n">
        <v>1.97</v>
      </c>
      <c r="E532" s="31" t="n">
        <v>1.36</v>
      </c>
      <c r="F532" s="31" t="n">
        <v>3.07</v>
      </c>
      <c r="G532" s="32" t="n">
        <v>145</v>
      </c>
    </row>
    <row r="533">
      <c r="A533" s="2" t="inlineStr">
        <is>
          <t>Fabricated metal products|inventory-turnover</t>
        </is>
      </c>
      <c r="B533" s="23" t="inlineStr">
        <is>
          <t>Fabricated metal products</t>
        </is>
      </c>
      <c r="C533" s="23" t="inlineStr">
        <is>
          <t>Inventory turnover</t>
        </is>
      </c>
      <c r="D533" s="31" t="n">
        <v>3.49</v>
      </c>
      <c r="E533" s="31" t="n">
        <v>2.64</v>
      </c>
      <c r="F533" s="31" t="n">
        <v>6.34</v>
      </c>
      <c r="G533" s="32" t="n">
        <v>38</v>
      </c>
    </row>
    <row r="534">
      <c r="A534" s="2" t="inlineStr">
        <is>
          <t>Mining|inventory-turnover</t>
        </is>
      </c>
      <c r="B534" s="23" t="inlineStr">
        <is>
          <t>Mining</t>
        </is>
      </c>
      <c r="C534" s="23" t="inlineStr">
        <is>
          <t>Inventory turnover</t>
        </is>
      </c>
      <c r="D534" s="31" t="n">
        <v>4.25</v>
      </c>
      <c r="E534" s="31" t="n">
        <v>1.39</v>
      </c>
      <c r="F534" s="31" t="n">
        <v>8.09</v>
      </c>
      <c r="G534" s="32" t="n">
        <v>22</v>
      </c>
    </row>
    <row r="535">
      <c r="A535" s="2" t="inlineStr">
        <is>
          <t>Other manufacturing|inventory-turnover</t>
        </is>
      </c>
      <c r="B535" s="23" t="inlineStr">
        <is>
          <t>Other manufacturing</t>
        </is>
      </c>
      <c r="C535" s="23" t="inlineStr">
        <is>
          <t>Inventory turnover</t>
        </is>
      </c>
      <c r="D535" s="31" t="n">
        <v>3.95</v>
      </c>
      <c r="E535" s="31" t="n">
        <v>2.04</v>
      </c>
      <c r="F535" s="31" t="n">
        <v>5.48</v>
      </c>
      <c r="G535" s="32" t="n">
        <v>30</v>
      </c>
    </row>
    <row r="536">
      <c r="A536" s="2" t="inlineStr">
        <is>
          <t>Paper, wood and furniture|inventory-turnover</t>
        </is>
      </c>
      <c r="B536" s="23" t="inlineStr">
        <is>
          <t>Paper, wood and furniture</t>
        </is>
      </c>
      <c r="C536" s="23" t="inlineStr">
        <is>
          <t>Inventory turnover</t>
        </is>
      </c>
      <c r="D536" s="31" t="n">
        <v>5</v>
      </c>
      <c r="E536" s="31" t="n">
        <v>3.52</v>
      </c>
      <c r="F536" s="31" t="n">
        <v>6.03</v>
      </c>
      <c r="G536" s="32" t="n">
        <v>34</v>
      </c>
    </row>
    <row r="537">
      <c r="A537" s="2" t="inlineStr">
        <is>
          <t>Pharmaceuticals and biotech|inventory-turnover</t>
        </is>
      </c>
      <c r="B537" s="23" t="inlineStr">
        <is>
          <t>Pharmaceuticals and biotech</t>
        </is>
      </c>
      <c r="C537" s="23" t="inlineStr">
        <is>
          <t>Inventory turnover</t>
        </is>
      </c>
      <c r="D537" s="31" t="n">
        <v>2</v>
      </c>
      <c r="E537" s="31" t="n">
        <v>1.03</v>
      </c>
      <c r="F537" s="31" t="n">
        <v>3.36</v>
      </c>
      <c r="G537" s="32" t="n">
        <v>141</v>
      </c>
    </row>
    <row r="538">
      <c r="A538" s="2" t="inlineStr">
        <is>
          <t>Semiconductors and electronic components|inventory-turnover</t>
        </is>
      </c>
      <c r="B538" s="23" t="inlineStr">
        <is>
          <t>Semiconductors and electronic components</t>
        </is>
      </c>
      <c r="C538" s="23" t="inlineStr">
        <is>
          <t>Inventory turnover</t>
        </is>
      </c>
      <c r="D538" s="31" t="n">
        <v>3.32</v>
      </c>
      <c r="E538" s="31" t="n">
        <v>2.51</v>
      </c>
      <c r="F538" s="31" t="n">
        <v>4.56</v>
      </c>
      <c r="G538" s="32" t="n">
        <v>108</v>
      </c>
    </row>
    <row r="539">
      <c r="A539" s="2" t="inlineStr">
        <is>
          <t>Software and IT services|inventory-turnover</t>
        </is>
      </c>
      <c r="B539" s="23" t="inlineStr">
        <is>
          <t>Software and IT services</t>
        </is>
      </c>
      <c r="C539" s="23" t="inlineStr">
        <is>
          <t>Inventory turnover</t>
        </is>
      </c>
      <c r="D539" s="31" t="n">
        <v>13.12</v>
      </c>
      <c r="E539" s="31" t="n">
        <v>4.19</v>
      </c>
      <c r="F539" s="31" t="n">
        <v>63.25</v>
      </c>
      <c r="G539" s="32" t="n">
        <v>77</v>
      </c>
    </row>
    <row r="540">
      <c r="A540" s="2" t="inlineStr">
        <is>
          <t>Online and specialty retail|inventory-turnover</t>
        </is>
      </c>
      <c r="B540" s="23" t="inlineStr">
        <is>
          <t>Online and specialty retail</t>
        </is>
      </c>
      <c r="C540" s="23" t="inlineStr">
        <is>
          <t>Inventory turnover</t>
        </is>
      </c>
      <c r="D540" s="31" t="n">
        <v>5.98</v>
      </c>
      <c r="E540" s="31" t="n">
        <v>3.16</v>
      </c>
      <c r="F540" s="31" t="n">
        <v>11.68</v>
      </c>
      <c r="G540" s="32" t="n">
        <v>50</v>
      </c>
    </row>
    <row r="541">
      <c r="A541" s="2" t="inlineStr">
        <is>
          <t>Utilities and waste services|inventory-turnover</t>
        </is>
      </c>
      <c r="B541" s="23" t="inlineStr">
        <is>
          <t>Utilities and waste services</t>
        </is>
      </c>
      <c r="C541" s="23" t="inlineStr">
        <is>
          <t>Inventory turnover</t>
        </is>
      </c>
      <c r="D541" s="31" t="n">
        <v>14.91</v>
      </c>
      <c r="E541" s="31" t="n">
        <v>8.17</v>
      </c>
      <c r="F541" s="31" t="n">
        <v>29.94</v>
      </c>
      <c r="G541" s="32" t="n">
        <v>22</v>
      </c>
    </row>
    <row r="542">
      <c r="A542" s="2" t="inlineStr">
        <is>
          <t>Motor vehicles and transport equipment|inventory-turnover</t>
        </is>
      </c>
      <c r="B542" s="23" t="inlineStr">
        <is>
          <t>Motor vehicles and transport equipment</t>
        </is>
      </c>
      <c r="C542" s="23" t="inlineStr">
        <is>
          <t>Inventory turnover</t>
        </is>
      </c>
      <c r="D542" s="31" t="n">
        <v>4.61</v>
      </c>
      <c r="E542" s="31" t="n">
        <v>2.45</v>
      </c>
      <c r="F542" s="31" t="n">
        <v>6.61</v>
      </c>
      <c r="G542" s="32" t="n">
        <v>70</v>
      </c>
    </row>
    <row r="543">
      <c r="A543" s="2" t="inlineStr">
        <is>
          <t>Wholesale distribution|inventory-turnover</t>
        </is>
      </c>
      <c r="B543" s="23" t="inlineStr">
        <is>
          <t>Wholesale distribution</t>
        </is>
      </c>
      <c r="C543" s="23" t="inlineStr">
        <is>
          <t>Inventory turnover</t>
        </is>
      </c>
      <c r="D543" s="31" t="n">
        <v>5.79</v>
      </c>
      <c r="E543" s="31" t="n">
        <v>2.74</v>
      </c>
      <c r="F543" s="31" t="n">
        <v>11.52</v>
      </c>
      <c r="G543" s="32" t="n">
        <v>78</v>
      </c>
    </row>
    <row r="544">
      <c r="A544" s="2" t="inlineStr">
        <is>
          <t>All US-listed companies|days-sales-outstanding</t>
        </is>
      </c>
      <c r="B544" s="23" t="inlineStr">
        <is>
          <t>All US-listed companies</t>
        </is>
      </c>
      <c r="C544" s="23" t="inlineStr">
        <is>
          <t>Days sales outstanding</t>
        </is>
      </c>
      <c r="D544" s="34" t="n">
        <v>46.7</v>
      </c>
      <c r="E544" s="34" t="n">
        <v>26.7</v>
      </c>
      <c r="F544" s="34" t="n">
        <v>67.8</v>
      </c>
      <c r="G544" s="32" t="n">
        <v>2570</v>
      </c>
    </row>
    <row r="545">
      <c r="A545" s="2" t="inlineStr">
        <is>
          <t>Aerospace and defense|days-sales-outstanding</t>
        </is>
      </c>
      <c r="B545" s="23" t="inlineStr">
        <is>
          <t>Aerospace and defense</t>
        </is>
      </c>
      <c r="C545" s="23" t="inlineStr">
        <is>
          <t>Days sales outstanding</t>
        </is>
      </c>
      <c r="D545" s="34" t="n">
        <v>51.8</v>
      </c>
      <c r="E545" s="34" t="n">
        <v>38.7</v>
      </c>
      <c r="F545" s="34" t="n">
        <v>60.3</v>
      </c>
      <c r="G545" s="32" t="n">
        <v>38</v>
      </c>
    </row>
    <row r="546">
      <c r="A546" s="2" t="inlineStr">
        <is>
          <t>Apparel and footwear retail|days-sales-outstanding</t>
        </is>
      </c>
      <c r="B546" s="23" t="inlineStr">
        <is>
          <t>Apparel and footwear retail</t>
        </is>
      </c>
      <c r="C546" s="23" t="inlineStr">
        <is>
          <t>Days sales outstanding</t>
        </is>
      </c>
      <c r="D546" s="34" t="n">
        <v>6.9</v>
      </c>
      <c r="E546" s="34" t="n">
        <v>2.6</v>
      </c>
      <c r="F546" s="34" t="n">
        <v>9.800000000000001</v>
      </c>
      <c r="G546" s="32" t="n">
        <v>20</v>
      </c>
    </row>
    <row r="547">
      <c r="A547" s="2" t="inlineStr">
        <is>
          <t>Apparel, textiles and footwear|days-sales-outstanding</t>
        </is>
      </c>
      <c r="B547" s="23" t="inlineStr">
        <is>
          <t>Apparel, textiles and footwear</t>
        </is>
      </c>
      <c r="C547" s="23" t="inlineStr">
        <is>
          <t>Days sales outstanding</t>
        </is>
      </c>
      <c r="D547" s="34" t="n">
        <v>31.2</v>
      </c>
      <c r="E547" s="34" t="n">
        <v>19</v>
      </c>
      <c r="F547" s="34" t="n">
        <v>46.1</v>
      </c>
      <c r="G547" s="32" t="n">
        <v>34</v>
      </c>
    </row>
    <row r="548">
      <c r="A548" s="2" t="inlineStr">
        <is>
          <t>Auto dealers and gas stations|days-sales-outstanding</t>
        </is>
      </c>
      <c r="B548" s="23" t="inlineStr">
        <is>
          <t>Auto dealers and gas stations</t>
        </is>
      </c>
      <c r="C548" s="23" t="inlineStr">
        <is>
          <t>Days sales outstanding</t>
        </is>
      </c>
      <c r="D548" s="34" t="n">
        <v>9.699999999999999</v>
      </c>
      <c r="E548" s="34" t="n">
        <v>6.8</v>
      </c>
      <c r="F548" s="34" t="n">
        <v>12.7</v>
      </c>
      <c r="G548" s="32" t="n">
        <v>19</v>
      </c>
    </row>
    <row r="549">
      <c r="A549" s="2" t="inlineStr">
        <is>
          <t>Business services|days-sales-outstanding</t>
        </is>
      </c>
      <c r="B549" s="23" t="inlineStr">
        <is>
          <t>Business services</t>
        </is>
      </c>
      <c r="C549" s="23" t="inlineStr">
        <is>
          <t>Days sales outstanding</t>
        </is>
      </c>
      <c r="D549" s="34" t="n">
        <v>55.1</v>
      </c>
      <c r="E549" s="34" t="n">
        <v>31.7</v>
      </c>
      <c r="F549" s="34" t="n">
        <v>72.40000000000001</v>
      </c>
      <c r="G549" s="32" t="n">
        <v>128</v>
      </c>
    </row>
    <row r="550">
      <c r="A550" s="2" t="inlineStr">
        <is>
          <t>Chemicals and personal care|days-sales-outstanding</t>
        </is>
      </c>
      <c r="B550" s="23" t="inlineStr">
        <is>
          <t>Chemicals and personal care</t>
        </is>
      </c>
      <c r="C550" s="23" t="inlineStr">
        <is>
          <t>Days sales outstanding</t>
        </is>
      </c>
      <c r="D550" s="34" t="n">
        <v>44</v>
      </c>
      <c r="E550" s="34" t="n">
        <v>33.4</v>
      </c>
      <c r="F550" s="34" t="n">
        <v>60.2</v>
      </c>
      <c r="G550" s="32" t="n">
        <v>75</v>
      </c>
    </row>
    <row r="551">
      <c r="A551" s="2" t="inlineStr">
        <is>
          <t>Computers and hardware|days-sales-outstanding</t>
        </is>
      </c>
      <c r="B551" s="23" t="inlineStr">
        <is>
          <t>Computers and hardware</t>
        </is>
      </c>
      <c r="C551" s="23" t="inlineStr">
        <is>
          <t>Days sales outstanding</t>
        </is>
      </c>
      <c r="D551" s="34" t="n">
        <v>57.6</v>
      </c>
      <c r="E551" s="34" t="n">
        <v>44.8</v>
      </c>
      <c r="F551" s="34" t="n">
        <v>75.3</v>
      </c>
      <c r="G551" s="32" t="n">
        <v>44</v>
      </c>
    </row>
    <row r="552">
      <c r="A552" s="2" t="inlineStr">
        <is>
          <t>Construction|days-sales-outstanding</t>
        </is>
      </c>
      <c r="B552" s="23" t="inlineStr">
        <is>
          <t>Construction</t>
        </is>
      </c>
      <c r="C552" s="23" t="inlineStr">
        <is>
          <t>Days sales outstanding</t>
        </is>
      </c>
      <c r="D552" s="34" t="n">
        <v>60.5</v>
      </c>
      <c r="E552" s="34" t="n">
        <v>44.5</v>
      </c>
      <c r="F552" s="34" t="n">
        <v>71.7</v>
      </c>
      <c r="G552" s="32" t="n">
        <v>28</v>
      </c>
    </row>
    <row r="553">
      <c r="A553" s="2" t="inlineStr">
        <is>
          <t>Personal and repair services|days-sales-outstanding</t>
        </is>
      </c>
      <c r="B553" s="23" t="inlineStr">
        <is>
          <t>Personal and repair services</t>
        </is>
      </c>
      <c r="C553" s="23" t="inlineStr">
        <is>
          <t>Days sales outstanding</t>
        </is>
      </c>
      <c r="D553" s="34" t="n">
        <v>34.3</v>
      </c>
      <c r="E553" s="34" t="n">
        <v>16.7</v>
      </c>
      <c r="F553" s="34" t="n">
        <v>42.8</v>
      </c>
      <c r="G553" s="32" t="n">
        <v>18</v>
      </c>
    </row>
    <row r="554">
      <c r="A554" s="2" t="inlineStr">
        <is>
          <t>Education|days-sales-outstanding</t>
        </is>
      </c>
      <c r="B554" s="23" t="inlineStr">
        <is>
          <t>Education</t>
        </is>
      </c>
      <c r="C554" s="23" t="inlineStr">
        <is>
          <t>Days sales outstanding</t>
        </is>
      </c>
      <c r="D554" s="34" t="n">
        <v>32.9</v>
      </c>
      <c r="E554" s="34" t="n">
        <v>22.1</v>
      </c>
      <c r="F554" s="34" t="n">
        <v>90.59999999999999</v>
      </c>
      <c r="G554" s="32" t="n">
        <v>24</v>
      </c>
    </row>
    <row r="555">
      <c r="A555" s="2" t="inlineStr">
        <is>
          <t>Electrical and communications equipment|days-sales-outstanding</t>
        </is>
      </c>
      <c r="B555" s="23" t="inlineStr">
        <is>
          <t>Electrical and communications equipment</t>
        </is>
      </c>
      <c r="C555" s="23" t="inlineStr">
        <is>
          <t>Days sales outstanding</t>
        </is>
      </c>
      <c r="D555" s="34" t="n">
        <v>62.9</v>
      </c>
      <c r="E555" s="34" t="n">
        <v>43.2</v>
      </c>
      <c r="F555" s="34" t="n">
        <v>85.8</v>
      </c>
      <c r="G555" s="32" t="n">
        <v>98</v>
      </c>
    </row>
    <row r="556">
      <c r="A556" s="2" t="inlineStr">
        <is>
          <t>Food, beverage and tobacco|days-sales-outstanding</t>
        </is>
      </c>
      <c r="B556" s="23" t="inlineStr">
        <is>
          <t>Food, beverage and tobacco</t>
        </is>
      </c>
      <c r="C556" s="23" t="inlineStr">
        <is>
          <t>Days sales outstanding</t>
        </is>
      </c>
      <c r="D556" s="34" t="n">
        <v>29</v>
      </c>
      <c r="E556" s="34" t="n">
        <v>21.9</v>
      </c>
      <c r="F556" s="34" t="n">
        <v>37.3</v>
      </c>
      <c r="G556" s="32" t="n">
        <v>70</v>
      </c>
    </row>
    <row r="557">
      <c r="A557" s="2" t="inlineStr">
        <is>
          <t>General merchandise and home retail|days-sales-outstanding</t>
        </is>
      </c>
      <c r="B557" s="23" t="inlineStr">
        <is>
          <t>General merchandise and home retail</t>
        </is>
      </c>
      <c r="C557" s="23" t="inlineStr">
        <is>
          <t>Days sales outstanding</t>
        </is>
      </c>
      <c r="D557" s="34" t="n">
        <v>6.7</v>
      </c>
      <c r="E557" s="34" t="n">
        <v>4.1</v>
      </c>
      <c r="F557" s="34" t="n">
        <v>26.7</v>
      </c>
      <c r="G557" s="32" t="n">
        <v>21</v>
      </c>
    </row>
    <row r="558">
      <c r="A558" s="2" t="inlineStr">
        <is>
          <t>Healthcare services|days-sales-outstanding</t>
        </is>
      </c>
      <c r="B558" s="23" t="inlineStr">
        <is>
          <t>Healthcare services</t>
        </is>
      </c>
      <c r="C558" s="23" t="inlineStr">
        <is>
          <t>Days sales outstanding</t>
        </is>
      </c>
      <c r="D558" s="34" t="n">
        <v>43.8</v>
      </c>
      <c r="E558" s="34" t="n">
        <v>33.5</v>
      </c>
      <c r="F558" s="34" t="n">
        <v>51.8</v>
      </c>
      <c r="G558" s="32" t="n">
        <v>63</v>
      </c>
    </row>
    <row r="559">
      <c r="A559" s="2" t="inlineStr">
        <is>
          <t>Hotels, entertainment and leisure|days-sales-outstanding</t>
        </is>
      </c>
      <c r="B559" s="23" t="inlineStr">
        <is>
          <t>Hotels, entertainment and leisure</t>
        </is>
      </c>
      <c r="C559" s="23" t="inlineStr">
        <is>
          <t>Days sales outstanding</t>
        </is>
      </c>
      <c r="D559" s="34" t="n">
        <v>18.7</v>
      </c>
      <c r="E559" s="34" t="n">
        <v>9.6</v>
      </c>
      <c r="F559" s="34" t="n">
        <v>53.5</v>
      </c>
      <c r="G559" s="32" t="n">
        <v>63</v>
      </c>
    </row>
    <row r="560">
      <c r="A560" s="2" t="inlineStr">
        <is>
          <t>Scientific and measuring instruments|days-sales-outstanding</t>
        </is>
      </c>
      <c r="B560" s="23" t="inlineStr">
        <is>
          <t>Scientific and measuring instruments</t>
        </is>
      </c>
      <c r="C560" s="23" t="inlineStr">
        <is>
          <t>Days sales outstanding</t>
        </is>
      </c>
      <c r="D560" s="34" t="n">
        <v>60.9</v>
      </c>
      <c r="E560" s="34" t="n">
        <v>55.3</v>
      </c>
      <c r="F560" s="34" t="n">
        <v>71.90000000000001</v>
      </c>
      <c r="G560" s="32" t="n">
        <v>60</v>
      </c>
    </row>
    <row r="561">
      <c r="A561" s="2" t="inlineStr">
        <is>
          <t>Industrial machinery|days-sales-outstanding</t>
        </is>
      </c>
      <c r="B561" s="23" t="inlineStr">
        <is>
          <t>Industrial machinery</t>
        </is>
      </c>
      <c r="C561" s="23" t="inlineStr">
        <is>
          <t>Days sales outstanding</t>
        </is>
      </c>
      <c r="D561" s="34" t="n">
        <v>58.6</v>
      </c>
      <c r="E561" s="34" t="n">
        <v>48.8</v>
      </c>
      <c r="F561" s="34" t="n">
        <v>78.3</v>
      </c>
      <c r="G561" s="32" t="n">
        <v>96</v>
      </c>
    </row>
    <row r="562">
      <c r="A562" s="2" t="inlineStr">
        <is>
          <t>Building materials and metals|days-sales-outstanding</t>
        </is>
      </c>
      <c r="B562" s="23" t="inlineStr">
        <is>
          <t>Building materials and metals</t>
        </is>
      </c>
      <c r="C562" s="23" t="inlineStr">
        <is>
          <t>Days sales outstanding</t>
        </is>
      </c>
      <c r="D562" s="34" t="n">
        <v>40.2</v>
      </c>
      <c r="E562" s="34" t="n">
        <v>32.1</v>
      </c>
      <c r="F562" s="34" t="n">
        <v>54</v>
      </c>
      <c r="G562" s="32" t="n">
        <v>37</v>
      </c>
    </row>
    <row r="563">
      <c r="A563" s="2" t="inlineStr">
        <is>
          <t>Medical devices and supplies|days-sales-outstanding</t>
        </is>
      </c>
      <c r="B563" s="23" t="inlineStr">
        <is>
          <t>Medical devices and supplies</t>
        </is>
      </c>
      <c r="C563" s="23" t="inlineStr">
        <is>
          <t>Days sales outstanding</t>
        </is>
      </c>
      <c r="D563" s="34" t="n">
        <v>53.2</v>
      </c>
      <c r="E563" s="34" t="n">
        <v>43.3</v>
      </c>
      <c r="F563" s="34" t="n">
        <v>70.3</v>
      </c>
      <c r="G563" s="32" t="n">
        <v>135</v>
      </c>
    </row>
    <row r="564">
      <c r="A564" s="2" t="inlineStr">
        <is>
          <t>Fabricated metal products|days-sales-outstanding</t>
        </is>
      </c>
      <c r="B564" s="23" t="inlineStr">
        <is>
          <t>Fabricated metal products</t>
        </is>
      </c>
      <c r="C564" s="23" t="inlineStr">
        <is>
          <t>Days sales outstanding</t>
        </is>
      </c>
      <c r="D564" s="34" t="n">
        <v>49.8</v>
      </c>
      <c r="E564" s="34" t="n">
        <v>39.7</v>
      </c>
      <c r="F564" s="34" t="n">
        <v>60.5</v>
      </c>
      <c r="G564" s="32" t="n">
        <v>42</v>
      </c>
    </row>
    <row r="565">
      <c r="A565" s="2" t="inlineStr">
        <is>
          <t>Mining|days-sales-outstanding</t>
        </is>
      </c>
      <c r="B565" s="23" t="inlineStr">
        <is>
          <t>Mining</t>
        </is>
      </c>
      <c r="C565" s="23" t="inlineStr">
        <is>
          <t>Days sales outstanding</t>
        </is>
      </c>
      <c r="D565" s="34" t="n">
        <v>39.5</v>
      </c>
      <c r="E565" s="34" t="n">
        <v>24.7</v>
      </c>
      <c r="F565" s="34" t="n">
        <v>45</v>
      </c>
      <c r="G565" s="32" t="n">
        <v>29</v>
      </c>
    </row>
    <row r="566">
      <c r="A566" s="2" t="inlineStr">
        <is>
          <t>Oil and gas production|days-sales-outstanding</t>
        </is>
      </c>
      <c r="B566" s="23" t="inlineStr">
        <is>
          <t>Oil and gas production</t>
        </is>
      </c>
      <c r="C566" s="23" t="inlineStr">
        <is>
          <t>Days sales outstanding</t>
        </is>
      </c>
      <c r="D566" s="34" t="n">
        <v>41.9</v>
      </c>
      <c r="E566" s="34" t="n">
        <v>33.2</v>
      </c>
      <c r="F566" s="34" t="n">
        <v>48.8</v>
      </c>
      <c r="G566" s="32" t="n">
        <v>51</v>
      </c>
    </row>
    <row r="567">
      <c r="A567" s="2" t="inlineStr">
        <is>
          <t>Oil and gas services|days-sales-outstanding</t>
        </is>
      </c>
      <c r="B567" s="23" t="inlineStr">
        <is>
          <t>Oil and gas services</t>
        </is>
      </c>
      <c r="C567" s="23" t="inlineStr">
        <is>
          <t>Days sales outstanding</t>
        </is>
      </c>
      <c r="D567" s="34" t="n">
        <v>56.2</v>
      </c>
      <c r="E567" s="34" t="n">
        <v>45.1</v>
      </c>
      <c r="F567" s="34" t="n">
        <v>77</v>
      </c>
      <c r="G567" s="32" t="n">
        <v>25</v>
      </c>
    </row>
    <row r="568">
      <c r="A568" s="2" t="inlineStr">
        <is>
          <t>Other manufacturing|days-sales-outstanding</t>
        </is>
      </c>
      <c r="B568" s="23" t="inlineStr">
        <is>
          <t>Other manufacturing</t>
        </is>
      </c>
      <c r="C568" s="23" t="inlineStr">
        <is>
          <t>Days sales outstanding</t>
        </is>
      </c>
      <c r="D568" s="34" t="n">
        <v>53.4</v>
      </c>
      <c r="E568" s="34" t="n">
        <v>45.9</v>
      </c>
      <c r="F568" s="34" t="n">
        <v>70.59999999999999</v>
      </c>
      <c r="G568" s="32" t="n">
        <v>30</v>
      </c>
    </row>
    <row r="569">
      <c r="A569" s="2" t="inlineStr">
        <is>
          <t>Paper, wood and furniture|days-sales-outstanding</t>
        </is>
      </c>
      <c r="B569" s="23" t="inlineStr">
        <is>
          <t>Paper, wood and furniture</t>
        </is>
      </c>
      <c r="C569" s="23" t="inlineStr">
        <is>
          <t>Days sales outstanding</t>
        </is>
      </c>
      <c r="D569" s="34" t="n">
        <v>32.3</v>
      </c>
      <c r="E569" s="34" t="n">
        <v>21.6</v>
      </c>
      <c r="F569" s="34" t="n">
        <v>43.6</v>
      </c>
      <c r="G569" s="32" t="n">
        <v>37</v>
      </c>
    </row>
    <row r="570">
      <c r="A570" s="2" t="inlineStr">
        <is>
          <t>Pharmaceuticals and biotech|days-sales-outstanding</t>
        </is>
      </c>
      <c r="B570" s="23" t="inlineStr">
        <is>
          <t>Pharmaceuticals and biotech</t>
        </is>
      </c>
      <c r="C570" s="23" t="inlineStr">
        <is>
          <t>Days sales outstanding</t>
        </is>
      </c>
      <c r="D570" s="34" t="n">
        <v>60.5</v>
      </c>
      <c r="E570" s="34" t="n">
        <v>37.6</v>
      </c>
      <c r="F570" s="34" t="n">
        <v>88.8</v>
      </c>
      <c r="G570" s="32" t="n">
        <v>218</v>
      </c>
    </row>
    <row r="571">
      <c r="A571" s="2" t="inlineStr">
        <is>
          <t>Printing and publishing|days-sales-outstanding</t>
        </is>
      </c>
      <c r="B571" s="23" t="inlineStr">
        <is>
          <t>Printing and publishing</t>
        </is>
      </c>
      <c r="C571" s="23" t="inlineStr">
        <is>
          <t>Days sales outstanding</t>
        </is>
      </c>
      <c r="D571" s="34" t="n">
        <v>42.5</v>
      </c>
      <c r="E571" s="34" t="n">
        <v>35.7</v>
      </c>
      <c r="F571" s="34" t="n">
        <v>61</v>
      </c>
      <c r="G571" s="32" t="n">
        <v>16</v>
      </c>
    </row>
    <row r="572">
      <c r="A572" s="2" t="inlineStr">
        <is>
          <t>Real estate and REITs|days-sales-outstanding</t>
        </is>
      </c>
      <c r="B572" s="23" t="inlineStr">
        <is>
          <t>Real estate and REITs</t>
        </is>
      </c>
      <c r="C572" s="23" t="inlineStr">
        <is>
          <t>Days sales outstanding</t>
        </is>
      </c>
      <c r="D572" s="34" t="n">
        <v>20.5</v>
      </c>
      <c r="E572" s="34" t="n">
        <v>7</v>
      </c>
      <c r="F572" s="34" t="n">
        <v>63.7</v>
      </c>
      <c r="G572" s="32" t="n">
        <v>49</v>
      </c>
    </row>
    <row r="573">
      <c r="A573" s="2" t="inlineStr">
        <is>
          <t>Engineering, research and consulting|days-sales-outstanding</t>
        </is>
      </c>
      <c r="B573" s="23" t="inlineStr">
        <is>
          <t>Engineering, research and consulting</t>
        </is>
      </c>
      <c r="C573" s="23" t="inlineStr">
        <is>
          <t>Days sales outstanding</t>
        </is>
      </c>
      <c r="D573" s="34" t="n">
        <v>56.5</v>
      </c>
      <c r="E573" s="34" t="n">
        <v>39.9</v>
      </c>
      <c r="F573" s="34" t="n">
        <v>73.90000000000001</v>
      </c>
      <c r="G573" s="32" t="n">
        <v>45</v>
      </c>
    </row>
    <row r="574">
      <c r="A574" s="2" t="inlineStr">
        <is>
          <t>Restaurants|days-sales-outstanding</t>
        </is>
      </c>
      <c r="B574" s="23" t="inlineStr">
        <is>
          <t>Restaurants</t>
        </is>
      </c>
      <c r="C574" s="23" t="inlineStr">
        <is>
          <t>Days sales outstanding</t>
        </is>
      </c>
      <c r="D574" s="34" t="n">
        <v>6.3</v>
      </c>
      <c r="E574" s="34" t="n">
        <v>3.2</v>
      </c>
      <c r="F574" s="34" t="n">
        <v>16.1</v>
      </c>
      <c r="G574" s="32" t="n">
        <v>33</v>
      </c>
    </row>
    <row r="575">
      <c r="A575" s="2" t="inlineStr">
        <is>
          <t>Semiconductors and electronic components|days-sales-outstanding</t>
        </is>
      </c>
      <c r="B575" s="23" t="inlineStr">
        <is>
          <t>Semiconductors and electronic components</t>
        </is>
      </c>
      <c r="C575" s="23" t="inlineStr">
        <is>
          <t>Days sales outstanding</t>
        </is>
      </c>
      <c r="D575" s="34" t="n">
        <v>58.2</v>
      </c>
      <c r="E575" s="34" t="n">
        <v>45.7</v>
      </c>
      <c r="F575" s="34" t="n">
        <v>69.7</v>
      </c>
      <c r="G575" s="32" t="n">
        <v>104</v>
      </c>
    </row>
    <row r="576">
      <c r="A576" s="2" t="inlineStr">
        <is>
          <t>Software and IT services|days-sales-outstanding</t>
        </is>
      </c>
      <c r="B576" s="23" t="inlineStr">
        <is>
          <t>Software and IT services</t>
        </is>
      </c>
      <c r="C576" s="23" t="inlineStr">
        <is>
          <t>Days sales outstanding</t>
        </is>
      </c>
      <c r="D576" s="34" t="n">
        <v>56.6</v>
      </c>
      <c r="E576" s="34" t="n">
        <v>32.8</v>
      </c>
      <c r="F576" s="34" t="n">
        <v>86.40000000000001</v>
      </c>
      <c r="G576" s="32" t="n">
        <v>334</v>
      </c>
    </row>
    <row r="577">
      <c r="A577" s="2" t="inlineStr">
        <is>
          <t>Online and specialty retail|days-sales-outstanding</t>
        </is>
      </c>
      <c r="B577" s="23" t="inlineStr">
        <is>
          <t>Online and specialty retail</t>
        </is>
      </c>
      <c r="C577" s="23" t="inlineStr">
        <is>
          <t>Days sales outstanding</t>
        </is>
      </c>
      <c r="D577" s="34" t="n">
        <v>9.6</v>
      </c>
      <c r="E577" s="34" t="n">
        <v>3.6</v>
      </c>
      <c r="F577" s="34" t="n">
        <v>26.2</v>
      </c>
      <c r="G577" s="32" t="n">
        <v>56</v>
      </c>
    </row>
    <row r="578">
      <c r="A578" s="2" t="inlineStr">
        <is>
          <t>Telecommunications and media distribution|days-sales-outstanding</t>
        </is>
      </c>
      <c r="B578" s="23" t="inlineStr">
        <is>
          <t>Telecommunications and media distribution</t>
        </is>
      </c>
      <c r="C578" s="23" t="inlineStr">
        <is>
          <t>Days sales outstanding</t>
        </is>
      </c>
      <c r="D578" s="34" t="n">
        <v>48.5</v>
      </c>
      <c r="E578" s="34" t="n">
        <v>30.9</v>
      </c>
      <c r="F578" s="34" t="n">
        <v>70.59999999999999</v>
      </c>
      <c r="G578" s="32" t="n">
        <v>56</v>
      </c>
    </row>
    <row r="579">
      <c r="A579" s="2" t="inlineStr">
        <is>
          <t>Transportation and logistics|days-sales-outstanding</t>
        </is>
      </c>
      <c r="B579" s="23" t="inlineStr">
        <is>
          <t>Transportation and logistics</t>
        </is>
      </c>
      <c r="C579" s="23" t="inlineStr">
        <is>
          <t>Days sales outstanding</t>
        </is>
      </c>
      <c r="D579" s="34" t="n">
        <v>30.2</v>
      </c>
      <c r="E579" s="34" t="n">
        <v>12.5</v>
      </c>
      <c r="F579" s="34" t="n">
        <v>45.9</v>
      </c>
      <c r="G579" s="32" t="n">
        <v>90</v>
      </c>
    </row>
    <row r="580">
      <c r="A580" s="2" t="inlineStr">
        <is>
          <t>Utilities and waste services|days-sales-outstanding</t>
        </is>
      </c>
      <c r="B580" s="23" t="inlineStr">
        <is>
          <t>Utilities and waste services</t>
        </is>
      </c>
      <c r="C580" s="23" t="inlineStr">
        <is>
          <t>Days sales outstanding</t>
        </is>
      </c>
      <c r="D580" s="34" t="n">
        <v>44.6</v>
      </c>
      <c r="E580" s="34" t="n">
        <v>31.4</v>
      </c>
      <c r="F580" s="34" t="n">
        <v>54.7</v>
      </c>
      <c r="G580" s="32" t="n">
        <v>84</v>
      </c>
    </row>
    <row r="581">
      <c r="A581" s="2" t="inlineStr">
        <is>
          <t>Motor vehicles and transport equipment|days-sales-outstanding</t>
        </is>
      </c>
      <c r="B581" s="23" t="inlineStr">
        <is>
          <t>Motor vehicles and transport equipment</t>
        </is>
      </c>
      <c r="C581" s="23" t="inlineStr">
        <is>
          <t>Days sales outstanding</t>
        </is>
      </c>
      <c r="D581" s="34" t="n">
        <v>42.5</v>
      </c>
      <c r="E581" s="34" t="n">
        <v>18.8</v>
      </c>
      <c r="F581" s="34" t="n">
        <v>57.1</v>
      </c>
      <c r="G581" s="32" t="n">
        <v>60</v>
      </c>
    </row>
    <row r="582">
      <c r="A582" s="2" t="inlineStr">
        <is>
          <t>Wholesale distribution|days-sales-outstanding</t>
        </is>
      </c>
      <c r="B582" s="23" t="inlineStr">
        <is>
          <t>Wholesale distribution</t>
        </is>
      </c>
      <c r="C582" s="23" t="inlineStr">
        <is>
          <t>Days sales outstanding</t>
        </is>
      </c>
      <c r="D582" s="34" t="n">
        <v>36.1</v>
      </c>
      <c r="E582" s="34" t="n">
        <v>23.2</v>
      </c>
      <c r="F582" s="34" t="n">
        <v>57.8</v>
      </c>
      <c r="G582" s="32" t="n">
        <v>82</v>
      </c>
    </row>
    <row r="583">
      <c r="A583" s="2" t="inlineStr">
        <is>
          <t>All US-listed companies|days-payable-outstanding</t>
        </is>
      </c>
      <c r="B583" s="23" t="inlineStr">
        <is>
          <t>All US-listed companies</t>
        </is>
      </c>
      <c r="C583" s="23" t="inlineStr">
        <is>
          <t>Days payable outstanding</t>
        </is>
      </c>
      <c r="D583" s="34" t="n">
        <v>47.6</v>
      </c>
      <c r="E583" s="34" t="n">
        <v>28.7</v>
      </c>
      <c r="F583" s="34" t="n">
        <v>81.40000000000001</v>
      </c>
      <c r="G583" s="32" t="n">
        <v>2003</v>
      </c>
    </row>
    <row r="584">
      <c r="A584" s="2" t="inlineStr">
        <is>
          <t>Aerospace and defense|days-payable-outstanding</t>
        </is>
      </c>
      <c r="B584" s="23" t="inlineStr">
        <is>
          <t>Aerospace and defense</t>
        </is>
      </c>
      <c r="C584" s="23" t="inlineStr">
        <is>
          <t>Days payable outstanding</t>
        </is>
      </c>
      <c r="D584" s="34" t="n">
        <v>46.2</v>
      </c>
      <c r="E584" s="34" t="n">
        <v>33.6</v>
      </c>
      <c r="F584" s="34" t="n">
        <v>81.90000000000001</v>
      </c>
      <c r="G584" s="32" t="n">
        <v>36</v>
      </c>
    </row>
    <row r="585">
      <c r="A585" s="2" t="inlineStr">
        <is>
          <t>Apparel and footwear retail|days-payable-outstanding</t>
        </is>
      </c>
      <c r="B585" s="23" t="inlineStr">
        <is>
          <t>Apparel and footwear retail</t>
        </is>
      </c>
      <c r="C585" s="23" t="inlineStr">
        <is>
          <t>Days payable outstanding</t>
        </is>
      </c>
      <c r="D585" s="34" t="n">
        <v>38.7</v>
      </c>
      <c r="E585" s="34" t="n">
        <v>31.7</v>
      </c>
      <c r="F585" s="34" t="n">
        <v>60.9</v>
      </c>
      <c r="G585" s="32" t="n">
        <v>19</v>
      </c>
    </row>
    <row r="586">
      <c r="A586" s="2" t="inlineStr">
        <is>
          <t>Apparel, textiles and footwear|days-payable-outstanding</t>
        </is>
      </c>
      <c r="B586" s="23" t="inlineStr">
        <is>
          <t>Apparel, textiles and footwear</t>
        </is>
      </c>
      <c r="C586" s="23" t="inlineStr">
        <is>
          <t>Days payable outstanding</t>
        </is>
      </c>
      <c r="D586" s="34" t="n">
        <v>49.7</v>
      </c>
      <c r="E586" s="34" t="n">
        <v>29.8</v>
      </c>
      <c r="F586" s="34" t="n">
        <v>74.09999999999999</v>
      </c>
      <c r="G586" s="32" t="n">
        <v>31</v>
      </c>
    </row>
    <row r="587">
      <c r="A587" s="2" t="inlineStr">
        <is>
          <t>Auto dealers and gas stations|days-payable-outstanding</t>
        </is>
      </c>
      <c r="B587" s="23" t="inlineStr">
        <is>
          <t>Auto dealers and gas stations</t>
        </is>
      </c>
      <c r="C587" s="23" t="inlineStr">
        <is>
          <t>Days payable outstanding</t>
        </is>
      </c>
      <c r="D587" s="34" t="n">
        <v>12</v>
      </c>
      <c r="E587" s="34" t="n">
        <v>5.8</v>
      </c>
      <c r="F587" s="34" t="n">
        <v>24.2</v>
      </c>
      <c r="G587" s="32" t="n">
        <v>16</v>
      </c>
    </row>
    <row r="588">
      <c r="A588" s="2" t="inlineStr">
        <is>
          <t>Business services|days-payable-outstanding</t>
        </is>
      </c>
      <c r="B588" s="23" t="inlineStr">
        <is>
          <t>Business services</t>
        </is>
      </c>
      <c r="C588" s="23" t="inlineStr">
        <is>
          <t>Days payable outstanding</t>
        </is>
      </c>
      <c r="D588" s="34" t="n">
        <v>27.8</v>
      </c>
      <c r="E588" s="34" t="n">
        <v>13.4</v>
      </c>
      <c r="F588" s="34" t="n">
        <v>47</v>
      </c>
      <c r="G588" s="32" t="n">
        <v>83</v>
      </c>
    </row>
    <row r="589">
      <c r="A589" s="2" t="inlineStr">
        <is>
          <t>Chemicals and personal care|days-payable-outstanding</t>
        </is>
      </c>
      <c r="B589" s="23" t="inlineStr">
        <is>
          <t>Chemicals and personal care</t>
        </is>
      </c>
      <c r="C589" s="23" t="inlineStr">
        <is>
          <t>Days payable outstanding</t>
        </is>
      </c>
      <c r="D589" s="34" t="n">
        <v>52.4</v>
      </c>
      <c r="E589" s="34" t="n">
        <v>40.7</v>
      </c>
      <c r="F589" s="34" t="n">
        <v>82.90000000000001</v>
      </c>
      <c r="G589" s="32" t="n">
        <v>71</v>
      </c>
    </row>
    <row r="590">
      <c r="A590" s="2" t="inlineStr">
        <is>
          <t>Computers and hardware|days-payable-outstanding</t>
        </is>
      </c>
      <c r="B590" s="23" t="inlineStr">
        <is>
          <t>Computers and hardware</t>
        </is>
      </c>
      <c r="C590" s="23" t="inlineStr">
        <is>
          <t>Days payable outstanding</t>
        </is>
      </c>
      <c r="D590" s="34" t="n">
        <v>57.9</v>
      </c>
      <c r="E590" s="34" t="n">
        <v>47.1</v>
      </c>
      <c r="F590" s="34" t="n">
        <v>82.5</v>
      </c>
      <c r="G590" s="32" t="n">
        <v>39</v>
      </c>
    </row>
    <row r="591">
      <c r="A591" s="2" t="inlineStr">
        <is>
          <t>Construction|days-payable-outstanding</t>
        </is>
      </c>
      <c r="B591" s="23" t="inlineStr">
        <is>
          <t>Construction</t>
        </is>
      </c>
      <c r="C591" s="23" t="inlineStr">
        <is>
          <t>Days payable outstanding</t>
        </is>
      </c>
      <c r="D591" s="34" t="n">
        <v>38.5</v>
      </c>
      <c r="E591" s="34" t="n">
        <v>33.9</v>
      </c>
      <c r="F591" s="34" t="n">
        <v>49.9</v>
      </c>
      <c r="G591" s="32" t="n">
        <v>31</v>
      </c>
    </row>
    <row r="592">
      <c r="A592" s="2" t="inlineStr">
        <is>
          <t>Education|days-payable-outstanding</t>
        </is>
      </c>
      <c r="B592" s="23" t="inlineStr">
        <is>
          <t>Education</t>
        </is>
      </c>
      <c r="C592" s="23" t="inlineStr">
        <is>
          <t>Days payable outstanding</t>
        </is>
      </c>
      <c r="D592" s="34" t="n">
        <v>19.3</v>
      </c>
      <c r="E592" s="34" t="n">
        <v>13.8</v>
      </c>
      <c r="F592" s="34" t="n">
        <v>38</v>
      </c>
      <c r="G592" s="32" t="n">
        <v>17</v>
      </c>
    </row>
    <row r="593">
      <c r="A593" s="2" t="inlineStr">
        <is>
          <t>Electrical and communications equipment|days-payable-outstanding</t>
        </is>
      </c>
      <c r="B593" s="23" t="inlineStr">
        <is>
          <t>Electrical and communications equipment</t>
        </is>
      </c>
      <c r="C593" s="23" t="inlineStr">
        <is>
          <t>Days payable outstanding</t>
        </is>
      </c>
      <c r="D593" s="34" t="n">
        <v>64.8</v>
      </c>
      <c r="E593" s="34" t="n">
        <v>44.5</v>
      </c>
      <c r="F593" s="34" t="n">
        <v>100</v>
      </c>
      <c r="G593" s="32" t="n">
        <v>90</v>
      </c>
    </row>
    <row r="594">
      <c r="A594" s="2" t="inlineStr">
        <is>
          <t>Food, beverage and tobacco|days-payable-outstanding</t>
        </is>
      </c>
      <c r="B594" s="23" t="inlineStr">
        <is>
          <t>Food, beverage and tobacco</t>
        </is>
      </c>
      <c r="C594" s="23" t="inlineStr">
        <is>
          <t>Days payable outstanding</t>
        </is>
      </c>
      <c r="D594" s="34" t="n">
        <v>45.6</v>
      </c>
      <c r="E594" s="34" t="n">
        <v>28.2</v>
      </c>
      <c r="F594" s="34" t="n">
        <v>75.59999999999999</v>
      </c>
      <c r="G594" s="32" t="n">
        <v>70</v>
      </c>
    </row>
    <row r="595">
      <c r="A595" s="2" t="inlineStr">
        <is>
          <t>General merchandise and home retail|days-payable-outstanding</t>
        </is>
      </c>
      <c r="B595" s="23" t="inlineStr">
        <is>
          <t>General merchandise and home retail</t>
        </is>
      </c>
      <c r="C595" s="23" t="inlineStr">
        <is>
          <t>Days payable outstanding</t>
        </is>
      </c>
      <c r="D595" s="34" t="n">
        <v>45.1</v>
      </c>
      <c r="E595" s="34" t="n">
        <v>33.8</v>
      </c>
      <c r="F595" s="34" t="n">
        <v>56.1</v>
      </c>
      <c r="G595" s="32" t="n">
        <v>28</v>
      </c>
    </row>
    <row r="596">
      <c r="A596" s="2" t="inlineStr">
        <is>
          <t>Healthcare services|days-payable-outstanding</t>
        </is>
      </c>
      <c r="B596" s="23" t="inlineStr">
        <is>
          <t>Healthcare services</t>
        </is>
      </c>
      <c r="C596" s="23" t="inlineStr">
        <is>
          <t>Days payable outstanding</t>
        </is>
      </c>
      <c r="D596" s="34" t="n">
        <v>46.9</v>
      </c>
      <c r="E596" s="34" t="n">
        <v>20.1</v>
      </c>
      <c r="F596" s="34" t="n">
        <v>100.6</v>
      </c>
      <c r="G596" s="32" t="n">
        <v>33</v>
      </c>
    </row>
    <row r="597">
      <c r="A597" s="2" t="inlineStr">
        <is>
          <t>Hotels, entertainment and leisure|days-payable-outstanding</t>
        </is>
      </c>
      <c r="B597" s="23" t="inlineStr">
        <is>
          <t>Hotels, entertainment and leisure</t>
        </is>
      </c>
      <c r="C597" s="23" t="inlineStr">
        <is>
          <t>Days payable outstanding</t>
        </is>
      </c>
      <c r="D597" s="34" t="n">
        <v>38.1</v>
      </c>
      <c r="E597" s="34" t="n">
        <v>19.9</v>
      </c>
      <c r="F597" s="34" t="n">
        <v>109.5</v>
      </c>
      <c r="G597" s="32" t="n">
        <v>18</v>
      </c>
    </row>
    <row r="598">
      <c r="A598" s="2" t="inlineStr">
        <is>
          <t>Scientific and measuring instruments|days-payable-outstanding</t>
        </is>
      </c>
      <c r="B598" s="23" t="inlineStr">
        <is>
          <t>Scientific and measuring instruments</t>
        </is>
      </c>
      <c r="C598" s="23" t="inlineStr">
        <is>
          <t>Days payable outstanding</t>
        </is>
      </c>
      <c r="D598" s="34" t="n">
        <v>51.8</v>
      </c>
      <c r="E598" s="34" t="n">
        <v>37.3</v>
      </c>
      <c r="F598" s="34" t="n">
        <v>63.4</v>
      </c>
      <c r="G598" s="32" t="n">
        <v>53</v>
      </c>
    </row>
    <row r="599">
      <c r="A599" s="2" t="inlineStr">
        <is>
          <t>Industrial machinery|days-payable-outstanding</t>
        </is>
      </c>
      <c r="B599" s="23" t="inlineStr">
        <is>
          <t>Industrial machinery</t>
        </is>
      </c>
      <c r="C599" s="23" t="inlineStr">
        <is>
          <t>Days payable outstanding</t>
        </is>
      </c>
      <c r="D599" s="34" t="n">
        <v>46.8</v>
      </c>
      <c r="E599" s="34" t="n">
        <v>34.1</v>
      </c>
      <c r="F599" s="34" t="n">
        <v>65.40000000000001</v>
      </c>
      <c r="G599" s="32" t="n">
        <v>96</v>
      </c>
    </row>
    <row r="600">
      <c r="A600" s="2" t="inlineStr">
        <is>
          <t>Building materials and metals|days-payable-outstanding</t>
        </is>
      </c>
      <c r="B600" s="23" t="inlineStr">
        <is>
          <t>Building materials and metals</t>
        </is>
      </c>
      <c r="C600" s="23" t="inlineStr">
        <is>
          <t>Days payable outstanding</t>
        </is>
      </c>
      <c r="D600" s="34" t="n">
        <v>42.9</v>
      </c>
      <c r="E600" s="34" t="n">
        <v>30.8</v>
      </c>
      <c r="F600" s="34" t="n">
        <v>61.5</v>
      </c>
      <c r="G600" s="32" t="n">
        <v>31</v>
      </c>
    </row>
    <row r="601">
      <c r="A601" s="2" t="inlineStr">
        <is>
          <t>Medical devices and supplies|days-payable-outstanding</t>
        </is>
      </c>
      <c r="B601" s="23" t="inlineStr">
        <is>
          <t>Medical devices and supplies</t>
        </is>
      </c>
      <c r="C601" s="23" t="inlineStr">
        <is>
          <t>Days payable outstanding</t>
        </is>
      </c>
      <c r="D601" s="34" t="n">
        <v>60.5</v>
      </c>
      <c r="E601" s="34" t="n">
        <v>39.7</v>
      </c>
      <c r="F601" s="34" t="n">
        <v>122.2</v>
      </c>
      <c r="G601" s="32" t="n">
        <v>143</v>
      </c>
    </row>
    <row r="602">
      <c r="A602" s="2" t="inlineStr">
        <is>
          <t>Fabricated metal products|days-payable-outstanding</t>
        </is>
      </c>
      <c r="B602" s="23" t="inlineStr">
        <is>
          <t>Fabricated metal products</t>
        </is>
      </c>
      <c r="C602" s="23" t="inlineStr">
        <is>
          <t>Days payable outstanding</t>
        </is>
      </c>
      <c r="D602" s="34" t="n">
        <v>46.6</v>
      </c>
      <c r="E602" s="34" t="n">
        <v>32.9</v>
      </c>
      <c r="F602" s="34" t="n">
        <v>56.2</v>
      </c>
      <c r="G602" s="32" t="n">
        <v>39</v>
      </c>
    </row>
    <row r="603">
      <c r="A603" s="2" t="inlineStr">
        <is>
          <t>Mining|days-payable-outstanding</t>
        </is>
      </c>
      <c r="B603" s="23" t="inlineStr">
        <is>
          <t>Mining</t>
        </is>
      </c>
      <c r="C603" s="23" t="inlineStr">
        <is>
          <t>Days payable outstanding</t>
        </is>
      </c>
      <c r="D603" s="34" t="n">
        <v>44.8</v>
      </c>
      <c r="E603" s="34" t="n">
        <v>30.3</v>
      </c>
      <c r="F603" s="34" t="n">
        <v>446.2</v>
      </c>
      <c r="G603" s="32" t="n">
        <v>17</v>
      </c>
    </row>
    <row r="604">
      <c r="A604" s="2" t="inlineStr">
        <is>
          <t>Other manufacturing|days-payable-outstanding</t>
        </is>
      </c>
      <c r="B604" s="23" t="inlineStr">
        <is>
          <t>Other manufacturing</t>
        </is>
      </c>
      <c r="C604" s="23" t="inlineStr">
        <is>
          <t>Days payable outstanding</t>
        </is>
      </c>
      <c r="D604" s="34" t="n">
        <v>47.2</v>
      </c>
      <c r="E604" s="34" t="n">
        <v>34.4</v>
      </c>
      <c r="F604" s="34" t="n">
        <v>62.3</v>
      </c>
      <c r="G604" s="32" t="n">
        <v>26</v>
      </c>
    </row>
    <row r="605">
      <c r="A605" s="2" t="inlineStr">
        <is>
          <t>Paper, wood and furniture|days-payable-outstanding</t>
        </is>
      </c>
      <c r="B605" s="23" t="inlineStr">
        <is>
          <t>Paper, wood and furniture</t>
        </is>
      </c>
      <c r="C605" s="23" t="inlineStr">
        <is>
          <t>Days payable outstanding</t>
        </is>
      </c>
      <c r="D605" s="34" t="n">
        <v>35</v>
      </c>
      <c r="E605" s="34" t="n">
        <v>25.2</v>
      </c>
      <c r="F605" s="34" t="n">
        <v>51.9</v>
      </c>
      <c r="G605" s="32" t="n">
        <v>34</v>
      </c>
    </row>
    <row r="606">
      <c r="A606" s="2" t="inlineStr">
        <is>
          <t>Pharmaceuticals and biotech|days-payable-outstanding</t>
        </is>
      </c>
      <c r="B606" s="23" t="inlineStr">
        <is>
          <t>Pharmaceuticals and biotech</t>
        </is>
      </c>
      <c r="C606" s="23" t="inlineStr">
        <is>
          <t>Days payable outstanding</t>
        </is>
      </c>
      <c r="D606" s="34" t="n">
        <v>106.4</v>
      </c>
      <c r="E606" s="34" t="n">
        <v>46</v>
      </c>
      <c r="F606" s="34" t="n">
        <v>493.7</v>
      </c>
      <c r="G606" s="32" t="n">
        <v>158</v>
      </c>
    </row>
    <row r="607">
      <c r="A607" s="2" t="inlineStr">
        <is>
          <t>Real estate and REITs|days-payable-outstanding</t>
        </is>
      </c>
      <c r="B607" s="23" t="inlineStr">
        <is>
          <t>Real estate and REITs</t>
        </is>
      </c>
      <c r="C607" s="23" t="inlineStr">
        <is>
          <t>Days payable outstanding</t>
        </is>
      </c>
      <c r="D607" s="34" t="n">
        <v>30.7</v>
      </c>
      <c r="E607" s="34" t="n">
        <v>15.6</v>
      </c>
      <c r="F607" s="34" t="n">
        <v>84.90000000000001</v>
      </c>
      <c r="G607" s="32" t="n">
        <v>21</v>
      </c>
    </row>
    <row r="608">
      <c r="A608" s="2" t="inlineStr">
        <is>
          <t>Engineering, research and consulting|days-payable-outstanding</t>
        </is>
      </c>
      <c r="B608" s="23" t="inlineStr">
        <is>
          <t>Engineering, research and consulting</t>
        </is>
      </c>
      <c r="C608" s="23" t="inlineStr">
        <is>
          <t>Days payable outstanding</t>
        </is>
      </c>
      <c r="D608" s="34" t="n">
        <v>41.3</v>
      </c>
      <c r="E608" s="34" t="n">
        <v>19.3</v>
      </c>
      <c r="F608" s="34" t="n">
        <v>80.90000000000001</v>
      </c>
      <c r="G608" s="32" t="n">
        <v>33</v>
      </c>
    </row>
    <row r="609">
      <c r="A609" s="2" t="inlineStr">
        <is>
          <t>Semiconductors and electronic components|days-payable-outstanding</t>
        </is>
      </c>
      <c r="B609" s="23" t="inlineStr">
        <is>
          <t>Semiconductors and electronic components</t>
        </is>
      </c>
      <c r="C609" s="23" t="inlineStr">
        <is>
          <t>Days payable outstanding</t>
        </is>
      </c>
      <c r="D609" s="34" t="n">
        <v>53.1</v>
      </c>
      <c r="E609" s="34" t="n">
        <v>38.6</v>
      </c>
      <c r="F609" s="34" t="n">
        <v>70.3</v>
      </c>
      <c r="G609" s="32" t="n">
        <v>112</v>
      </c>
    </row>
    <row r="610">
      <c r="A610" s="2" t="inlineStr">
        <is>
          <t>Software and IT services|days-payable-outstanding</t>
        </is>
      </c>
      <c r="B610" s="23" t="inlineStr">
        <is>
          <t>Software and IT services</t>
        </is>
      </c>
      <c r="C610" s="23" t="inlineStr">
        <is>
          <t>Days payable outstanding</t>
        </is>
      </c>
      <c r="D610" s="34" t="n">
        <v>35.4</v>
      </c>
      <c r="E610" s="34" t="n">
        <v>16.7</v>
      </c>
      <c r="F610" s="34" t="n">
        <v>76.7</v>
      </c>
      <c r="G610" s="32" t="n">
        <v>281</v>
      </c>
    </row>
    <row r="611">
      <c r="A611" s="2" t="inlineStr">
        <is>
          <t>Online and specialty retail|days-payable-outstanding</t>
        </is>
      </c>
      <c r="B611" s="23" t="inlineStr">
        <is>
          <t>Online and specialty retail</t>
        </is>
      </c>
      <c r="C611" s="23" t="inlineStr">
        <is>
          <t>Days payable outstanding</t>
        </is>
      </c>
      <c r="D611" s="34" t="n">
        <v>43.9</v>
      </c>
      <c r="E611" s="34" t="n">
        <v>29.6</v>
      </c>
      <c r="F611" s="34" t="n">
        <v>59.5</v>
      </c>
      <c r="G611" s="32" t="n">
        <v>56</v>
      </c>
    </row>
    <row r="612">
      <c r="A612" s="2" t="inlineStr">
        <is>
          <t>Telecommunications and media distribution|days-payable-outstanding</t>
        </is>
      </c>
      <c r="B612" s="23" t="inlineStr">
        <is>
          <t>Telecommunications and media distribution</t>
        </is>
      </c>
      <c r="C612" s="23" t="inlineStr">
        <is>
          <t>Days payable outstanding</t>
        </is>
      </c>
      <c r="D612" s="34" t="n">
        <v>58.9</v>
      </c>
      <c r="E612" s="34" t="n">
        <v>29.7</v>
      </c>
      <c r="F612" s="34" t="n">
        <v>113.9</v>
      </c>
      <c r="G612" s="32" t="n">
        <v>25</v>
      </c>
    </row>
    <row r="613">
      <c r="A613" s="2" t="inlineStr">
        <is>
          <t>Transportation and logistics|days-payable-outstanding</t>
        </is>
      </c>
      <c r="B613" s="23" t="inlineStr">
        <is>
          <t>Transportation and logistics</t>
        </is>
      </c>
      <c r="C613" s="23" t="inlineStr">
        <is>
          <t>Days payable outstanding</t>
        </is>
      </c>
      <c r="D613" s="34" t="n">
        <v>26.3</v>
      </c>
      <c r="E613" s="34" t="n">
        <v>12.8</v>
      </c>
      <c r="F613" s="34" t="n">
        <v>62.7</v>
      </c>
      <c r="G613" s="32" t="n">
        <v>29</v>
      </c>
    </row>
    <row r="614">
      <c r="A614" s="2" t="inlineStr">
        <is>
          <t>Utilities and waste services|days-payable-outstanding</t>
        </is>
      </c>
      <c r="B614" s="23" t="inlineStr">
        <is>
          <t>Utilities and waste services</t>
        </is>
      </c>
      <c r="C614" s="23" t="inlineStr">
        <is>
          <t>Days payable outstanding</t>
        </is>
      </c>
      <c r="D614" s="34" t="n">
        <v>67.5</v>
      </c>
      <c r="E614" s="34" t="n">
        <v>43.8</v>
      </c>
      <c r="F614" s="34" t="n">
        <v>127.3</v>
      </c>
      <c r="G614" s="32" t="n">
        <v>33</v>
      </c>
    </row>
    <row r="615">
      <c r="A615" s="2" t="inlineStr">
        <is>
          <t>Motor vehicles and transport equipment|days-payable-outstanding</t>
        </is>
      </c>
      <c r="B615" s="23" t="inlineStr">
        <is>
          <t>Motor vehicles and transport equipment</t>
        </is>
      </c>
      <c r="C615" s="23" t="inlineStr">
        <is>
          <t>Days payable outstanding</t>
        </is>
      </c>
      <c r="D615" s="34" t="n">
        <v>50.5</v>
      </c>
      <c r="E615" s="34" t="n">
        <v>43.4</v>
      </c>
      <c r="F615" s="34" t="n">
        <v>72.7</v>
      </c>
      <c r="G615" s="32" t="n">
        <v>61</v>
      </c>
    </row>
    <row r="616">
      <c r="A616" s="2" t="inlineStr">
        <is>
          <t>Wholesale distribution|days-payable-outstanding</t>
        </is>
      </c>
      <c r="B616" s="23" t="inlineStr">
        <is>
          <t>Wholesale distribution</t>
        </is>
      </c>
      <c r="C616" s="23" t="inlineStr">
        <is>
          <t>Days payable outstanding</t>
        </is>
      </c>
      <c r="D616" s="34" t="n">
        <v>37.8</v>
      </c>
      <c r="E616" s="34" t="n">
        <v>26.4</v>
      </c>
      <c r="F616" s="34" t="n">
        <v>59.6</v>
      </c>
      <c r="G616" s="32" t="n">
        <v>74</v>
      </c>
    </row>
    <row r="617">
      <c r="A617" s="2" t="inlineStr">
        <is>
          <t>All US-listed companies|cash-conversion-cycle</t>
        </is>
      </c>
      <c r="B617" s="23" t="inlineStr">
        <is>
          <t>All US-listed companies</t>
        </is>
      </c>
      <c r="C617" s="23" t="inlineStr">
        <is>
          <t>Cash conversion cycle</t>
        </is>
      </c>
      <c r="D617" s="34" t="n">
        <v>86.8</v>
      </c>
      <c r="E617" s="34" t="n">
        <v>36.8</v>
      </c>
      <c r="F617" s="34" t="n">
        <v>151.3</v>
      </c>
      <c r="G617" s="32" t="n">
        <v>1312</v>
      </c>
    </row>
    <row r="618">
      <c r="A618" s="2" t="inlineStr">
        <is>
          <t>Aerospace and defense|cash-conversion-cycle</t>
        </is>
      </c>
      <c r="B618" s="23" t="inlineStr">
        <is>
          <t>Aerospace and defense</t>
        </is>
      </c>
      <c r="C618" s="23" t="inlineStr">
        <is>
          <t>Cash conversion cycle</t>
        </is>
      </c>
      <c r="D618" s="34" t="n">
        <v>111.9</v>
      </c>
      <c r="E618" s="34" t="n">
        <v>28</v>
      </c>
      <c r="F618" s="34" t="n">
        <v>195.6</v>
      </c>
      <c r="G618" s="32" t="n">
        <v>28</v>
      </c>
    </row>
    <row r="619">
      <c r="A619" s="2" t="inlineStr">
        <is>
          <t>Apparel and footwear retail|cash-conversion-cycle</t>
        </is>
      </c>
      <c r="B619" s="23" t="inlineStr">
        <is>
          <t>Apparel and footwear retail</t>
        </is>
      </c>
      <c r="C619" s="23" t="inlineStr">
        <is>
          <t>Cash conversion cycle</t>
        </is>
      </c>
      <c r="D619" s="34" t="n">
        <v>58.6</v>
      </c>
      <c r="E619" s="34" t="n">
        <v>35.8</v>
      </c>
      <c r="F619" s="34" t="n">
        <v>101</v>
      </c>
      <c r="G619" s="32" t="n">
        <v>16</v>
      </c>
    </row>
    <row r="620">
      <c r="A620" s="2" t="inlineStr">
        <is>
          <t>Apparel, textiles and footwear|cash-conversion-cycle</t>
        </is>
      </c>
      <c r="B620" s="23" t="inlineStr">
        <is>
          <t>Apparel, textiles and footwear</t>
        </is>
      </c>
      <c r="C620" s="23" t="inlineStr">
        <is>
          <t>Cash conversion cycle</t>
        </is>
      </c>
      <c r="D620" s="34" t="n">
        <v>106.8</v>
      </c>
      <c r="E620" s="34" t="n">
        <v>73.8</v>
      </c>
      <c r="F620" s="34" t="n">
        <v>131.5</v>
      </c>
      <c r="G620" s="32" t="n">
        <v>29</v>
      </c>
    </row>
    <row r="621">
      <c r="A621" s="2" t="inlineStr">
        <is>
          <t>Business services|cash-conversion-cycle</t>
        </is>
      </c>
      <c r="B621" s="23" t="inlineStr">
        <is>
          <t>Business services</t>
        </is>
      </c>
      <c r="C621" s="23" t="inlineStr">
        <is>
          <t>Cash conversion cycle</t>
        </is>
      </c>
      <c r="D621" s="34" t="n">
        <v>43.9</v>
      </c>
      <c r="E621" s="34" t="n">
        <v>3.9</v>
      </c>
      <c r="F621" s="34" t="n">
        <v>76</v>
      </c>
      <c r="G621" s="32" t="n">
        <v>18</v>
      </c>
    </row>
    <row r="622">
      <c r="A622" s="2" t="inlineStr">
        <is>
          <t>Chemicals and personal care|cash-conversion-cycle</t>
        </is>
      </c>
      <c r="B622" s="23" t="inlineStr">
        <is>
          <t>Chemicals and personal care</t>
        </is>
      </c>
      <c r="C622" s="23" t="inlineStr">
        <is>
          <t>Cash conversion cycle</t>
        </is>
      </c>
      <c r="D622" s="34" t="n">
        <v>86.8</v>
      </c>
      <c r="E622" s="34" t="n">
        <v>50.4</v>
      </c>
      <c r="F622" s="34" t="n">
        <v>119</v>
      </c>
      <c r="G622" s="32" t="n">
        <v>56</v>
      </c>
    </row>
    <row r="623">
      <c r="A623" s="2" t="inlineStr">
        <is>
          <t>Computers and hardware|cash-conversion-cycle</t>
        </is>
      </c>
      <c r="B623" s="23" t="inlineStr">
        <is>
          <t>Computers and hardware</t>
        </is>
      </c>
      <c r="C623" s="23" t="inlineStr">
        <is>
          <t>Cash conversion cycle</t>
        </is>
      </c>
      <c r="D623" s="34" t="n">
        <v>70.2</v>
      </c>
      <c r="E623" s="34" t="n">
        <v>41.2</v>
      </c>
      <c r="F623" s="34" t="n">
        <v>110.4</v>
      </c>
      <c r="G623" s="32" t="n">
        <v>35</v>
      </c>
    </row>
    <row r="624">
      <c r="A624" s="2" t="inlineStr">
        <is>
          <t>Electrical and communications equipment|cash-conversion-cycle</t>
        </is>
      </c>
      <c r="B624" s="23" t="inlineStr">
        <is>
          <t>Electrical and communications equipment</t>
        </is>
      </c>
      <c r="C624" s="23" t="inlineStr">
        <is>
          <t>Cash conversion cycle</t>
        </is>
      </c>
      <c r="D624" s="34" t="n">
        <v>116.4</v>
      </c>
      <c r="E624" s="34" t="n">
        <v>58.5</v>
      </c>
      <c r="F624" s="34" t="n">
        <v>170.8</v>
      </c>
      <c r="G624" s="32" t="n">
        <v>80</v>
      </c>
    </row>
    <row r="625">
      <c r="A625" s="2" t="inlineStr">
        <is>
          <t>Food, beverage and tobacco|cash-conversion-cycle</t>
        </is>
      </c>
      <c r="B625" s="23" t="inlineStr">
        <is>
          <t>Food, beverage and tobacco</t>
        </is>
      </c>
      <c r="C625" s="23" t="inlineStr">
        <is>
          <t>Cash conversion cycle</t>
        </is>
      </c>
      <c r="D625" s="34" t="n">
        <v>43.1</v>
      </c>
      <c r="E625" s="34" t="n">
        <v>16</v>
      </c>
      <c r="F625" s="34" t="n">
        <v>88.90000000000001</v>
      </c>
      <c r="G625" s="32" t="n">
        <v>65</v>
      </c>
    </row>
    <row r="626">
      <c r="A626" s="2" t="inlineStr">
        <is>
          <t>General merchandise and home retail|cash-conversion-cycle</t>
        </is>
      </c>
      <c r="B626" s="23" t="inlineStr">
        <is>
          <t>General merchandise and home retail</t>
        </is>
      </c>
      <c r="C626" s="23" t="inlineStr">
        <is>
          <t>Cash conversion cycle</t>
        </is>
      </c>
      <c r="D626" s="34" t="n">
        <v>49.4</v>
      </c>
      <c r="E626" s="34" t="n">
        <v>12.5</v>
      </c>
      <c r="F626" s="34" t="n">
        <v>105</v>
      </c>
      <c r="G626" s="32" t="n">
        <v>17</v>
      </c>
    </row>
    <row r="627">
      <c r="A627" s="2" t="inlineStr">
        <is>
          <t>Healthcare services|cash-conversion-cycle</t>
        </is>
      </c>
      <c r="B627" s="23" t="inlineStr">
        <is>
          <t>Healthcare services</t>
        </is>
      </c>
      <c r="C627" s="23" t="inlineStr">
        <is>
          <t>Cash conversion cycle</t>
        </is>
      </c>
      <c r="D627" s="34" t="n">
        <v>28.9</v>
      </c>
      <c r="E627" s="34" t="n">
        <v>12.9</v>
      </c>
      <c r="F627" s="34" t="n">
        <v>46.5</v>
      </c>
      <c r="G627" s="32" t="n">
        <v>21</v>
      </c>
    </row>
    <row r="628">
      <c r="A628" s="2" t="inlineStr">
        <is>
          <t>Scientific and measuring instruments|cash-conversion-cycle</t>
        </is>
      </c>
      <c r="B628" s="23" t="inlineStr">
        <is>
          <t>Scientific and measuring instruments</t>
        </is>
      </c>
      <c r="C628" s="23" t="inlineStr">
        <is>
          <t>Cash conversion cycle</t>
        </is>
      </c>
      <c r="D628" s="34" t="n">
        <v>142.7</v>
      </c>
      <c r="E628" s="34" t="n">
        <v>89</v>
      </c>
      <c r="F628" s="34" t="n">
        <v>203</v>
      </c>
      <c r="G628" s="32" t="n">
        <v>49</v>
      </c>
    </row>
    <row r="629">
      <c r="A629" s="2" t="inlineStr">
        <is>
          <t>Industrial machinery|cash-conversion-cycle</t>
        </is>
      </c>
      <c r="B629" s="23" t="inlineStr">
        <is>
          <t>Industrial machinery</t>
        </is>
      </c>
      <c r="C629" s="23" t="inlineStr">
        <is>
          <t>Cash conversion cycle</t>
        </is>
      </c>
      <c r="D629" s="34" t="n">
        <v>122</v>
      </c>
      <c r="E629" s="34" t="n">
        <v>87.40000000000001</v>
      </c>
      <c r="F629" s="34" t="n">
        <v>174.9</v>
      </c>
      <c r="G629" s="32" t="n">
        <v>85</v>
      </c>
    </row>
    <row r="630">
      <c r="A630" s="2" t="inlineStr">
        <is>
          <t>Building materials and metals|cash-conversion-cycle</t>
        </is>
      </c>
      <c r="B630" s="23" t="inlineStr">
        <is>
          <t>Building materials and metals</t>
        </is>
      </c>
      <c r="C630" s="23" t="inlineStr">
        <is>
          <t>Cash conversion cycle</t>
        </is>
      </c>
      <c r="D630" s="34" t="n">
        <v>80.40000000000001</v>
      </c>
      <c r="E630" s="34" t="n">
        <v>58.3</v>
      </c>
      <c r="F630" s="34" t="n">
        <v>90.2</v>
      </c>
      <c r="G630" s="32" t="n">
        <v>26</v>
      </c>
    </row>
    <row r="631">
      <c r="A631" s="2" t="inlineStr">
        <is>
          <t>Medical devices and supplies|cash-conversion-cycle</t>
        </is>
      </c>
      <c r="B631" s="23" t="inlineStr">
        <is>
          <t>Medical devices and supplies</t>
        </is>
      </c>
      <c r="C631" s="23" t="inlineStr">
        <is>
          <t>Cash conversion cycle</t>
        </is>
      </c>
      <c r="D631" s="34" t="n">
        <v>172.5</v>
      </c>
      <c r="E631" s="34" t="n">
        <v>101.5</v>
      </c>
      <c r="F631" s="34" t="n">
        <v>241.8</v>
      </c>
      <c r="G631" s="32" t="n">
        <v>116</v>
      </c>
    </row>
    <row r="632">
      <c r="A632" s="2" t="inlineStr">
        <is>
          <t>Fabricated metal products|cash-conversion-cycle</t>
        </is>
      </c>
      <c r="B632" s="23" t="inlineStr">
        <is>
          <t>Fabricated metal products</t>
        </is>
      </c>
      <c r="C632" s="23" t="inlineStr">
        <is>
          <t>Cash conversion cycle</t>
        </is>
      </c>
      <c r="D632" s="34" t="n">
        <v>103.4</v>
      </c>
      <c r="E632" s="34" t="n">
        <v>65.2</v>
      </c>
      <c r="F632" s="34" t="n">
        <v>129.2</v>
      </c>
      <c r="G632" s="32" t="n">
        <v>30</v>
      </c>
    </row>
    <row r="633">
      <c r="A633" s="2" t="inlineStr">
        <is>
          <t>Other manufacturing|cash-conversion-cycle</t>
        </is>
      </c>
      <c r="B633" s="23" t="inlineStr">
        <is>
          <t>Other manufacturing</t>
        </is>
      </c>
      <c r="C633" s="23" t="inlineStr">
        <is>
          <t>Cash conversion cycle</t>
        </is>
      </c>
      <c r="D633" s="34" t="n">
        <v>96.40000000000001</v>
      </c>
      <c r="E633" s="34" t="n">
        <v>78.5</v>
      </c>
      <c r="F633" s="34" t="n">
        <v>196.5</v>
      </c>
      <c r="G633" s="32" t="n">
        <v>23</v>
      </c>
    </row>
    <row r="634">
      <c r="A634" s="2" t="inlineStr">
        <is>
          <t>Paper, wood and furniture|cash-conversion-cycle</t>
        </is>
      </c>
      <c r="B634" s="23" t="inlineStr">
        <is>
          <t>Paper, wood and furniture</t>
        </is>
      </c>
      <c r="C634" s="23" t="inlineStr">
        <is>
          <t>Cash conversion cycle</t>
        </is>
      </c>
      <c r="D634" s="34" t="n">
        <v>67.5</v>
      </c>
      <c r="E634" s="34" t="n">
        <v>57.4</v>
      </c>
      <c r="F634" s="34" t="n">
        <v>108.4</v>
      </c>
      <c r="G634" s="32" t="n">
        <v>31</v>
      </c>
    </row>
    <row r="635">
      <c r="A635" s="2" t="inlineStr">
        <is>
          <t>Pharmaceuticals and biotech|cash-conversion-cycle</t>
        </is>
      </c>
      <c r="B635" s="23" t="inlineStr">
        <is>
          <t>Pharmaceuticals and biotech</t>
        </is>
      </c>
      <c r="C635" s="23" t="inlineStr">
        <is>
          <t>Cash conversion cycle</t>
        </is>
      </c>
      <c r="D635" s="34" t="n">
        <v>134.2</v>
      </c>
      <c r="E635" s="34" t="n">
        <v>69.7</v>
      </c>
      <c r="F635" s="34" t="n">
        <v>223.3</v>
      </c>
      <c r="G635" s="32" t="n">
        <v>115</v>
      </c>
    </row>
    <row r="636">
      <c r="A636" s="2" t="inlineStr">
        <is>
          <t>Semiconductors and electronic components|cash-conversion-cycle</t>
        </is>
      </c>
      <c r="B636" s="23" t="inlineStr">
        <is>
          <t>Semiconductors and electronic components</t>
        </is>
      </c>
      <c r="C636" s="23" t="inlineStr">
        <is>
          <t>Cash conversion cycle</t>
        </is>
      </c>
      <c r="D636" s="34" t="n">
        <v>124.1</v>
      </c>
      <c r="E636" s="34" t="n">
        <v>83</v>
      </c>
      <c r="F636" s="34" t="n">
        <v>163.4</v>
      </c>
      <c r="G636" s="32" t="n">
        <v>94</v>
      </c>
    </row>
    <row r="637">
      <c r="A637" s="2" t="inlineStr">
        <is>
          <t>Software and IT services|cash-conversion-cycle</t>
        </is>
      </c>
      <c r="B637" s="23" t="inlineStr">
        <is>
          <t>Software and IT services</t>
        </is>
      </c>
      <c r="C637" s="23" t="inlineStr">
        <is>
          <t>Cash conversion cycle</t>
        </is>
      </c>
      <c r="D637" s="34" t="n">
        <v>36.1</v>
      </c>
      <c r="E637" s="34" t="n">
        <v>1.4</v>
      </c>
      <c r="F637" s="34" t="n">
        <v>85.8</v>
      </c>
      <c r="G637" s="32" t="n">
        <v>61</v>
      </c>
    </row>
    <row r="638">
      <c r="A638" s="2" t="inlineStr">
        <is>
          <t>Online and specialty retail|cash-conversion-cycle</t>
        </is>
      </c>
      <c r="B638" s="23" t="inlineStr">
        <is>
          <t>Online and specialty retail</t>
        </is>
      </c>
      <c r="C638" s="23" t="inlineStr">
        <is>
          <t>Cash conversion cycle</t>
        </is>
      </c>
      <c r="D638" s="34" t="n">
        <v>31.1</v>
      </c>
      <c r="E638" s="34" t="n">
        <v>0.2</v>
      </c>
      <c r="F638" s="34" t="n">
        <v>76.7</v>
      </c>
      <c r="G638" s="32" t="n">
        <v>44</v>
      </c>
    </row>
    <row r="639">
      <c r="A639" s="2" t="inlineStr">
        <is>
          <t>Utilities and waste services|cash-conversion-cycle</t>
        </is>
      </c>
      <c r="B639" s="23" t="inlineStr">
        <is>
          <t>Utilities and waste services</t>
        </is>
      </c>
      <c r="C639" s="23" t="inlineStr">
        <is>
          <t>Cash conversion cycle</t>
        </is>
      </c>
      <c r="D639" s="34" t="n">
        <v>3</v>
      </c>
      <c r="E639" s="34" t="n">
        <v>-20</v>
      </c>
      <c r="F639" s="34" t="n">
        <v>21.7</v>
      </c>
      <c r="G639" s="32" t="n">
        <v>15</v>
      </c>
    </row>
    <row r="640">
      <c r="A640" s="2" t="inlineStr">
        <is>
          <t>Motor vehicles and transport equipment|cash-conversion-cycle</t>
        </is>
      </c>
      <c r="B640" s="23" t="inlineStr">
        <is>
          <t>Motor vehicles and transport equipment</t>
        </is>
      </c>
      <c r="C640" s="23" t="inlineStr">
        <is>
          <t>Cash conversion cycle</t>
        </is>
      </c>
      <c r="D640" s="34" t="n">
        <v>73.40000000000001</v>
      </c>
      <c r="E640" s="34" t="n">
        <v>38.9</v>
      </c>
      <c r="F640" s="34" t="n">
        <v>118.3</v>
      </c>
      <c r="G640" s="32" t="n">
        <v>52</v>
      </c>
    </row>
    <row r="641">
      <c r="A641" s="2" t="inlineStr">
        <is>
          <t>Wholesale distribution|cash-conversion-cycle</t>
        </is>
      </c>
      <c r="B641" s="23" t="inlineStr">
        <is>
          <t>Wholesale distribution</t>
        </is>
      </c>
      <c r="C641" s="23" t="inlineStr">
        <is>
          <t>Cash conversion cycle</t>
        </is>
      </c>
      <c r="D641" s="34" t="n">
        <v>70.8</v>
      </c>
      <c r="E641" s="34" t="n">
        <v>38.2</v>
      </c>
      <c r="F641" s="34" t="n">
        <v>124.4</v>
      </c>
      <c r="G641" s="32" t="n">
        <v>58</v>
      </c>
    </row>
  </sheetData>
  <hyperlinks>
    <hyperlink xmlns:r="http://schemas.openxmlformats.org/officeDocument/2006/relationships" ref="A3"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FinancialRatios.guide</dc:creator>
  <dc:title xmlns:dc="http://purl.org/dc/elements/1.1/">Financial statement analyzer</dc:title>
  <dc:subject xmlns:dc="http://purl.org/dc/elements/1.1/">Financial ratio analysis template with industry benchmarks</dc:subject>
  <dcterms:created xmlns:dcterms="http://purl.org/dc/terms/" xmlns:xsi="http://www.w3.org/2001/XMLSchema-instance" xsi:type="dcterms:W3CDTF">2026-10-19T12:18:19Z</dcterms:created>
  <dcterms:modified xmlns:dcterms="http://purl.org/dc/terms/" xmlns:xsi="http://www.w3.org/2001/XMLSchema-instance" xsi:type="dcterms:W3CDTF">2026-10-19T12:18:19Z</dcterms:modified>
  <cp:lastModifiedBy>FinancialRatios.guide</cp:lastModifiedBy>
  <cp:keywords>financial ratios, Excel template, Google Sheets template</cp:keywords>
</cp:coreProperties>
</file>